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defaultThemeVersion="124226"/>
  <bookViews>
    <workbookView xWindow="10245" yWindow="-15" windowWidth="10290" windowHeight="8115"/>
  </bookViews>
  <sheets>
    <sheet name="Ejercicio B.5" sheetId="1" r:id="rId1"/>
    <sheet name="Planificación Financiera" sheetId="2" r:id="rId2"/>
  </sheets>
  <calcPr calcId="152511"/>
</workbook>
</file>

<file path=xl/calcChain.xml><?xml version="1.0" encoding="utf-8"?>
<calcChain xmlns="http://schemas.openxmlformats.org/spreadsheetml/2006/main">
  <c r="O78" i="2" l="1"/>
  <c r="O79" i="2"/>
  <c r="P78" i="2"/>
  <c r="P79" i="2"/>
  <c r="P52" i="2"/>
  <c r="T78" i="2"/>
  <c r="T77" i="2"/>
  <c r="Q77" i="2"/>
  <c r="R77" i="2"/>
  <c r="R48" i="2" s="1"/>
  <c r="P77" i="2"/>
  <c r="U49" i="2" s="1"/>
  <c r="O77" i="2"/>
  <c r="T76" i="2"/>
  <c r="O76" i="2"/>
  <c r="U75" i="2"/>
  <c r="T75" i="2"/>
  <c r="O75" i="2"/>
  <c r="K45" i="2"/>
  <c r="L45" i="2"/>
  <c r="M45" i="2" s="1"/>
  <c r="T74" i="2"/>
  <c r="P54" i="2" s="1"/>
  <c r="K44" i="2"/>
  <c r="L44" i="2" s="1"/>
  <c r="M44" i="2"/>
  <c r="T73" i="2"/>
  <c r="U73" i="2"/>
  <c r="U46" i="2" s="1"/>
  <c r="O73" i="2"/>
  <c r="P73" i="2"/>
  <c r="Q73" i="2" s="1"/>
  <c r="K43" i="2"/>
  <c r="L43" i="2"/>
  <c r="M43" i="2" s="1"/>
  <c r="U72" i="2"/>
  <c r="T72" i="2"/>
  <c r="P72" i="2"/>
  <c r="O72" i="2"/>
  <c r="O74" i="2" s="1"/>
  <c r="K42" i="2"/>
  <c r="L42" i="2" s="1"/>
  <c r="L40" i="2"/>
  <c r="K40" i="2"/>
  <c r="U77" i="2"/>
  <c r="P47" i="2" s="1"/>
  <c r="R51" i="2"/>
  <c r="Q51" i="2"/>
  <c r="P51" i="2"/>
  <c r="J12" i="2"/>
  <c r="T81" i="2" s="1"/>
  <c r="F12" i="2"/>
  <c r="O81" i="2" s="1"/>
  <c r="K45" i="1"/>
  <c r="L45" i="1" s="1"/>
  <c r="M45" i="1" s="1"/>
  <c r="K40" i="1"/>
  <c r="P79" i="1"/>
  <c r="R51" i="1"/>
  <c r="Q51" i="1"/>
  <c r="T78" i="1"/>
  <c r="T77" i="1"/>
  <c r="T76" i="1"/>
  <c r="P51" i="1" s="1"/>
  <c r="T75" i="1"/>
  <c r="T74" i="1"/>
  <c r="P54" i="1"/>
  <c r="T73" i="1"/>
  <c r="U73" i="1"/>
  <c r="T72" i="1"/>
  <c r="O79" i="1"/>
  <c r="O78" i="1"/>
  <c r="O77" i="1"/>
  <c r="O76" i="1"/>
  <c r="O75" i="1"/>
  <c r="P46" i="1" s="1"/>
  <c r="O73" i="1"/>
  <c r="P73" i="1"/>
  <c r="Q73" i="1" s="1"/>
  <c r="O72" i="1"/>
  <c r="O74" i="1"/>
  <c r="U72" i="1"/>
  <c r="P72" i="1"/>
  <c r="U75" i="1"/>
  <c r="K42" i="1"/>
  <c r="K43" i="1"/>
  <c r="L43" i="1" s="1"/>
  <c r="U77" i="1"/>
  <c r="P47" i="1" s="1"/>
  <c r="E119" i="2"/>
  <c r="F119" i="2" s="1"/>
  <c r="I116" i="2"/>
  <c r="G116" i="2"/>
  <c r="J116" i="2"/>
  <c r="D115" i="2"/>
  <c r="D113" i="2"/>
  <c r="D120" i="2" s="1"/>
  <c r="H113" i="2"/>
  <c r="J113" i="2" s="1"/>
  <c r="J118" i="2" s="1"/>
  <c r="P78" i="1"/>
  <c r="P49" i="1"/>
  <c r="Q77" i="1"/>
  <c r="Q48" i="1"/>
  <c r="F12" i="1"/>
  <c r="O80" i="1"/>
  <c r="K44" i="1"/>
  <c r="L44" i="1"/>
  <c r="M44" i="1" s="1"/>
  <c r="P77" i="1"/>
  <c r="J12" i="1"/>
  <c r="T80" i="1" s="1"/>
  <c r="L42" i="1"/>
  <c r="M42" i="1" s="1"/>
  <c r="E113" i="2"/>
  <c r="G113" i="2"/>
  <c r="F113" i="2"/>
  <c r="E115" i="2"/>
  <c r="R77" i="1"/>
  <c r="R48" i="1" s="1"/>
  <c r="L40" i="1"/>
  <c r="V72" i="1"/>
  <c r="W72" i="1"/>
  <c r="P75" i="1"/>
  <c r="K41" i="1"/>
  <c r="K46" i="1" s="1"/>
  <c r="P76" i="1"/>
  <c r="U48" i="1" s="1"/>
  <c r="M40" i="1"/>
  <c r="F108" i="2"/>
  <c r="V75" i="2"/>
  <c r="P76" i="2"/>
  <c r="U48" i="2" s="1"/>
  <c r="U46" i="1"/>
  <c r="P50" i="1"/>
  <c r="L47" i="2"/>
  <c r="Q62" i="2" s="1"/>
  <c r="P49" i="2"/>
  <c r="M43" i="1"/>
  <c r="U45" i="1"/>
  <c r="Q75" i="1"/>
  <c r="R75" i="1" s="1"/>
  <c r="R46" i="1" s="1"/>
  <c r="G115" i="2"/>
  <c r="G120" i="2" s="1"/>
  <c r="M42" i="2"/>
  <c r="U45" i="2"/>
  <c r="Q50" i="2"/>
  <c r="F115" i="2"/>
  <c r="Q48" i="2"/>
  <c r="K41" i="2"/>
  <c r="V72" i="2"/>
  <c r="W72" i="2" s="1"/>
  <c r="Q46" i="1"/>
  <c r="F120" i="2"/>
  <c r="K115" i="2" s="1"/>
  <c r="H115" i="2"/>
  <c r="I115" i="2"/>
  <c r="I119" i="2" s="1"/>
  <c r="R73" i="2"/>
  <c r="W45" i="2" s="1"/>
  <c r="V45" i="2"/>
  <c r="L113" i="2"/>
  <c r="M41" i="1" l="1"/>
  <c r="M46" i="1" s="1"/>
  <c r="P61" i="1"/>
  <c r="P63" i="1" s="1"/>
  <c r="I113" i="2"/>
  <c r="I118" i="2" s="1"/>
  <c r="Q72" i="1"/>
  <c r="P45" i="1"/>
  <c r="P74" i="1"/>
  <c r="P80" i="1" s="1"/>
  <c r="R73" i="1"/>
  <c r="W45" i="1" s="1"/>
  <c r="V45" i="1"/>
  <c r="V77" i="2"/>
  <c r="V51" i="2" s="1"/>
  <c r="M40" i="2"/>
  <c r="L41" i="2"/>
  <c r="H120" i="2"/>
  <c r="L115" i="2" s="1"/>
  <c r="J107" i="2" s="1"/>
  <c r="J108" i="2" s="1"/>
  <c r="J115" i="2"/>
  <c r="J119" i="2" s="1"/>
  <c r="L46" i="2"/>
  <c r="P45" i="2"/>
  <c r="E120" i="2"/>
  <c r="K113" i="2" s="1"/>
  <c r="R76" i="1"/>
  <c r="Q76" i="2"/>
  <c r="Q53" i="2" s="1"/>
  <c r="W75" i="2"/>
  <c r="R50" i="2" s="1"/>
  <c r="M47" i="2"/>
  <c r="R62" i="2" s="1"/>
  <c r="W77" i="1"/>
  <c r="Q76" i="1"/>
  <c r="Q53" i="1" s="1"/>
  <c r="V77" i="1"/>
  <c r="V51" i="1" s="1"/>
  <c r="L41" i="1"/>
  <c r="L46" i="1" s="1"/>
  <c r="U49" i="1"/>
  <c r="V75" i="1"/>
  <c r="L47" i="1"/>
  <c r="Q62" i="1" s="1"/>
  <c r="K47" i="1"/>
  <c r="P62" i="1" s="1"/>
  <c r="P52" i="1"/>
  <c r="P75" i="2"/>
  <c r="K46" i="2"/>
  <c r="P74" i="2"/>
  <c r="Q72" i="2"/>
  <c r="K47" i="2"/>
  <c r="P62" i="2" s="1"/>
  <c r="P50" i="2"/>
  <c r="R61" i="1" l="1"/>
  <c r="Q61" i="1"/>
  <c r="Q63" i="1" s="1"/>
  <c r="L48" i="1"/>
  <c r="Q45" i="2"/>
  <c r="Q74" i="2"/>
  <c r="R72" i="2"/>
  <c r="P61" i="2"/>
  <c r="P63" i="2" s="1"/>
  <c r="K48" i="2"/>
  <c r="Q61" i="2"/>
  <c r="Q63" i="2" s="1"/>
  <c r="L48" i="2"/>
  <c r="P55" i="1"/>
  <c r="P64" i="1"/>
  <c r="Q75" i="2"/>
  <c r="P46" i="2"/>
  <c r="Q50" i="1"/>
  <c r="W75" i="1"/>
  <c r="R50" i="1" s="1"/>
  <c r="W51" i="1"/>
  <c r="R53" i="1"/>
  <c r="P55" i="2"/>
  <c r="M41" i="2"/>
  <c r="M46" i="2" s="1"/>
  <c r="W77" i="2"/>
  <c r="W51" i="2" s="1"/>
  <c r="R76" i="2"/>
  <c r="R53" i="2" s="1"/>
  <c r="Q45" i="1"/>
  <c r="R72" i="1"/>
  <c r="Q74" i="1"/>
  <c r="K48" i="1"/>
  <c r="R61" i="2" l="1"/>
  <c r="R63" i="2" s="1"/>
  <c r="M48" i="2"/>
  <c r="K49" i="1"/>
  <c r="K50" i="1" s="1"/>
  <c r="Q54" i="1" s="1"/>
  <c r="R45" i="1"/>
  <c r="R74" i="1"/>
  <c r="Q46" i="2"/>
  <c r="R75" i="2"/>
  <c r="R46" i="2" s="1"/>
  <c r="Q79" i="1"/>
  <c r="Q52" i="1" s="1"/>
  <c r="U78" i="1"/>
  <c r="U50" i="1" s="1"/>
  <c r="L50" i="2"/>
  <c r="R54" i="2" s="1"/>
  <c r="L49" i="2"/>
  <c r="K49" i="2"/>
  <c r="K50" i="2" s="1"/>
  <c r="Q54" i="2" s="1"/>
  <c r="R74" i="2"/>
  <c r="R45" i="2"/>
  <c r="Q64" i="1"/>
  <c r="M47" i="1"/>
  <c r="P65" i="1"/>
  <c r="Q65" i="2"/>
  <c r="Q64" i="2"/>
  <c r="P65" i="2"/>
  <c r="P64" i="2"/>
  <c r="L49" i="1"/>
  <c r="L50" i="1"/>
  <c r="R54" i="1" s="1"/>
  <c r="Q78" i="2" l="1"/>
  <c r="U74" i="2"/>
  <c r="U47" i="2"/>
  <c r="V73" i="2"/>
  <c r="R78" i="2"/>
  <c r="R49" i="2" s="1"/>
  <c r="V74" i="2"/>
  <c r="V47" i="2"/>
  <c r="R62" i="1"/>
  <c r="R63" i="1" s="1"/>
  <c r="M48" i="1"/>
  <c r="V78" i="1"/>
  <c r="V50" i="1" s="1"/>
  <c r="R79" i="1"/>
  <c r="R52" i="1" s="1"/>
  <c r="R64" i="2"/>
  <c r="W78" i="2" s="1"/>
  <c r="R65" i="2"/>
  <c r="Q79" i="2"/>
  <c r="Q52" i="2" s="1"/>
  <c r="U78" i="2"/>
  <c r="U50" i="2" s="1"/>
  <c r="R79" i="2"/>
  <c r="R52" i="2" s="1"/>
  <c r="V78" i="2"/>
  <c r="V50" i="2" s="1"/>
  <c r="Q78" i="1"/>
  <c r="U74" i="1"/>
  <c r="U80" i="1" s="1"/>
  <c r="U82" i="1" s="1"/>
  <c r="V73" i="1"/>
  <c r="U47" i="1"/>
  <c r="U55" i="1" s="1"/>
  <c r="U57" i="1" s="1"/>
  <c r="U58" i="1" s="1"/>
  <c r="Q65" i="1"/>
  <c r="R55" i="2"/>
  <c r="M50" i="2"/>
  <c r="M49" i="2"/>
  <c r="W74" i="2" l="1"/>
  <c r="W47" i="2"/>
  <c r="M49" i="1"/>
  <c r="M50" i="1" s="1"/>
  <c r="U55" i="2"/>
  <c r="U57" i="2" s="1"/>
  <c r="U58" i="2" s="1"/>
  <c r="Q49" i="2"/>
  <c r="Q55" i="2" s="1"/>
  <c r="V74" i="1"/>
  <c r="V80" i="1" s="1"/>
  <c r="V82" i="1" s="1"/>
  <c r="R78" i="1"/>
  <c r="V47" i="1"/>
  <c r="V46" i="1"/>
  <c r="W73" i="1"/>
  <c r="Q49" i="1"/>
  <c r="Q55" i="1" s="1"/>
  <c r="Q80" i="1"/>
  <c r="W50" i="2"/>
  <c r="R64" i="1"/>
  <c r="W78" i="1" s="1"/>
  <c r="W50" i="1" s="1"/>
  <c r="W73" i="2"/>
  <c r="V81" i="2"/>
  <c r="V46" i="2"/>
  <c r="V55" i="2" s="1"/>
  <c r="V57" i="2" s="1"/>
  <c r="U81" i="2"/>
  <c r="W81" i="2" l="1"/>
  <c r="W46" i="2"/>
  <c r="W55" i="2" s="1"/>
  <c r="W57" i="2" s="1"/>
  <c r="W46" i="1"/>
  <c r="R65" i="1"/>
  <c r="V55" i="1"/>
  <c r="V57" i="1" s="1"/>
  <c r="V58" i="1" s="1"/>
  <c r="R49" i="1"/>
  <c r="R55" i="1" s="1"/>
  <c r="R80" i="1"/>
  <c r="P80" i="2"/>
  <c r="P81" i="2" s="1"/>
  <c r="U82" i="2" s="1"/>
  <c r="V58" i="2"/>
  <c r="W47" i="1" l="1"/>
  <c r="W74" i="1"/>
  <c r="W80" i="1" s="1"/>
  <c r="W82" i="1" s="1"/>
  <c r="W55" i="1"/>
  <c r="W57" i="1" s="1"/>
  <c r="Q80" i="2"/>
  <c r="Q81" i="2" s="1"/>
  <c r="V82" i="2" s="1"/>
  <c r="W58" i="2"/>
  <c r="R80" i="2" s="1"/>
  <c r="R81" i="2" s="1"/>
  <c r="W82" i="2" s="1"/>
  <c r="W58" i="1"/>
</calcChain>
</file>

<file path=xl/sharedStrings.xml><?xml version="1.0" encoding="utf-8"?>
<sst xmlns="http://schemas.openxmlformats.org/spreadsheetml/2006/main" count="294" uniqueCount="129">
  <si>
    <t>AMORTIZACION ACUMULADA</t>
  </si>
  <si>
    <t>EXISTENCIAS</t>
  </si>
  <si>
    <t>CLIENTES</t>
  </si>
  <si>
    <t>DISPONIBLE</t>
  </si>
  <si>
    <t>TOTAL</t>
  </si>
  <si>
    <t>CAPITAL</t>
  </si>
  <si>
    <t>RESERVAS</t>
  </si>
  <si>
    <t>P Y G</t>
  </si>
  <si>
    <t>PROVEEDORES</t>
  </si>
  <si>
    <t>VENTAS AÑO HISTORICO</t>
  </si>
  <si>
    <t>DATOS PARA PLAN FINANCIERO</t>
  </si>
  <si>
    <t>coste ventas</t>
  </si>
  <si>
    <t>consumo</t>
  </si>
  <si>
    <t>tipo interés n.a. corto p</t>
  </si>
  <si>
    <t>tipo interés n.a. lgo p</t>
  </si>
  <si>
    <t>impuesto</t>
  </si>
  <si>
    <t>dividendos</t>
  </si>
  <si>
    <t>gastos gles</t>
  </si>
  <si>
    <t>gastos personal</t>
  </si>
  <si>
    <t>amort. Tec</t>
  </si>
  <si>
    <t>objet. Liq</t>
  </si>
  <si>
    <t>crec. Vtas</t>
  </si>
  <si>
    <t>pmc</t>
  </si>
  <si>
    <t>pmp</t>
  </si>
  <si>
    <t>compras</t>
  </si>
  <si>
    <t>imovilizado</t>
  </si>
  <si>
    <t>vencto plp</t>
  </si>
  <si>
    <t>vecto pcp</t>
  </si>
  <si>
    <t>Gastos personal</t>
  </si>
  <si>
    <t>Publicidad</t>
  </si>
  <si>
    <t>BAIT</t>
  </si>
  <si>
    <t>gastos financieros</t>
  </si>
  <si>
    <t>BAT</t>
  </si>
  <si>
    <t>Impuesto</t>
  </si>
  <si>
    <t>BN</t>
  </si>
  <si>
    <t>ACTIVO</t>
  </si>
  <si>
    <t>PASIVO</t>
  </si>
  <si>
    <t>Activo Fijo Bruto</t>
  </si>
  <si>
    <t>Amortizacion acumulada</t>
  </si>
  <si>
    <t>Activo Fijo Neto</t>
  </si>
  <si>
    <t>Existencias</t>
  </si>
  <si>
    <t>Clientes</t>
  </si>
  <si>
    <t>Disponible</t>
  </si>
  <si>
    <t>Capital</t>
  </si>
  <si>
    <t>Reservas</t>
  </si>
  <si>
    <t>P y G</t>
  </si>
  <si>
    <t>Creditos Largo Plazo</t>
  </si>
  <si>
    <t>Creditos corto plazo</t>
  </si>
  <si>
    <t>Proveedores</t>
  </si>
  <si>
    <t>Impuestos pdtes</t>
  </si>
  <si>
    <t>NECESIDADES</t>
  </si>
  <si>
    <t>RECURSOS</t>
  </si>
  <si>
    <t xml:space="preserve">ACTIVO </t>
  </si>
  <si>
    <t>ESTADOS PREVISIONALES LARGO PLAZO</t>
  </si>
  <si>
    <t>IVA</t>
  </si>
  <si>
    <t>E/F/M</t>
  </si>
  <si>
    <t>A/M/J</t>
  </si>
  <si>
    <t>O/N/D</t>
  </si>
  <si>
    <t>J/A/S</t>
  </si>
  <si>
    <t>generado vtas</t>
  </si>
  <si>
    <t>genrado gtos</t>
  </si>
  <si>
    <t>otros</t>
  </si>
  <si>
    <t>1 sem</t>
  </si>
  <si>
    <t>2 sem</t>
  </si>
  <si>
    <t xml:space="preserve"> IVA reper</t>
  </si>
  <si>
    <t>IVA sopor</t>
  </si>
  <si>
    <t>ACTIVO NO CORRIENTE</t>
  </si>
  <si>
    <t>INMOVILIZADO MATERIAL</t>
  </si>
  <si>
    <t>PATRIMONIO NETO Y PASIVO</t>
  </si>
  <si>
    <t>PATRIMONIO NETO</t>
  </si>
  <si>
    <t>PASIVO NOCORIENTE</t>
  </si>
  <si>
    <t>PASIVO CORRIENTE</t>
  </si>
  <si>
    <t>ACTIVO CORRIENTE</t>
  </si>
  <si>
    <t>OPERACIONES CONTINUADAS</t>
  </si>
  <si>
    <t>Importe neto cifra negocios</t>
  </si>
  <si>
    <t>Aprovisionamientos</t>
  </si>
  <si>
    <t>Amortizacion del Inmo.</t>
  </si>
  <si>
    <t>Gastos financieros</t>
  </si>
  <si>
    <t>Impuestos s/ Bfº</t>
  </si>
  <si>
    <t>Otros gs. Explotación</t>
  </si>
  <si>
    <t>RDO. EXPLOTACIÓN</t>
  </si>
  <si>
    <t>RDO ANTES IMPUESTOS</t>
  </si>
  <si>
    <t>RDO . EJERCICIO</t>
  </si>
  <si>
    <t>DEUDAS E.C.L.P.</t>
  </si>
  <si>
    <t>DEUDAS E.C.C.P.</t>
  </si>
  <si>
    <t>pagos del iva</t>
  </si>
  <si>
    <t>pendiente</t>
  </si>
  <si>
    <t>H.P. iva</t>
  </si>
  <si>
    <t>dif.IVA R-S</t>
  </si>
  <si>
    <t>PERIOD C P</t>
  </si>
  <si>
    <t>I SOC.</t>
  </si>
  <si>
    <t>ppio julio</t>
  </si>
  <si>
    <t>Divid. Anticip</t>
  </si>
  <si>
    <t>Amortización</t>
  </si>
  <si>
    <t>Dd.L.P.</t>
  </si>
  <si>
    <t>Dd C.P.</t>
  </si>
  <si>
    <t>Imptos soc.</t>
  </si>
  <si>
    <t>Tesorería</t>
  </si>
  <si>
    <t>Credito nuevo</t>
  </si>
  <si>
    <t>2º año</t>
  </si>
  <si>
    <t>3º año</t>
  </si>
  <si>
    <t>2 año</t>
  </si>
  <si>
    <t>3 año</t>
  </si>
  <si>
    <t>año 2</t>
  </si>
  <si>
    <t>año 3</t>
  </si>
  <si>
    <t>Impuestos anticipados</t>
  </si>
  <si>
    <t>P-A</t>
  </si>
  <si>
    <t>SALDO</t>
  </si>
  <si>
    <t>SALDO ACC.</t>
  </si>
  <si>
    <t>Div. Antic.</t>
  </si>
  <si>
    <t>Imptos soc.por anticipos</t>
  </si>
  <si>
    <t>1º año</t>
  </si>
  <si>
    <t>año 1</t>
  </si>
  <si>
    <t>a diez años</t>
  </si>
  <si>
    <t>antes de las nuevas inversiones</t>
  </si>
  <si>
    <t>DATOS DE P Y G ANUAL</t>
  </si>
  <si>
    <t>Crecimiento de ventas</t>
  </si>
  <si>
    <t>Crecimiento de gastos</t>
  </si>
  <si>
    <t>pago al año siguiente</t>
  </si>
  <si>
    <t>Anotaciones:</t>
  </si>
  <si>
    <t>Vencimiento plp</t>
  </si>
  <si>
    <t>Otra información para los años 2 y 3:</t>
  </si>
  <si>
    <t>ESTADO DE NECESIDADES Y RECURSOS CON DESFASES</t>
  </si>
  <si>
    <t xml:space="preserve">ESTADO DE NECESIDADES Y RECURSOS </t>
  </si>
  <si>
    <t>Superávit</t>
  </si>
  <si>
    <t>CUENTAS DE PERDIDAS Y GANANCIAS</t>
  </si>
  <si>
    <t xml:space="preserve">BALANCES ANUALES </t>
  </si>
  <si>
    <t>DATOS DE P Y G ANUALES</t>
  </si>
  <si>
    <t>BALANCES ANUAL 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</si>
</sst>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b/>
      <sz val="8"/>
      <name val="Times New Roman"/>
      <family val="1"/>
    </font>
    <font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Border="1"/>
    <xf numFmtId="0" fontId="1" fillId="0" borderId="0" xfId="0" applyFont="1" applyBorder="1"/>
    <xf numFmtId="0" fontId="0" fillId="0" borderId="0" xfId="0" applyFill="1" applyBorder="1"/>
    <xf numFmtId="2" fontId="1" fillId="0" borderId="0" xfId="0" applyNumberFormat="1" applyFont="1" applyBorder="1"/>
    <xf numFmtId="2" fontId="0" fillId="0" borderId="0" xfId="0" applyNumberFormat="1" applyBorder="1"/>
    <xf numFmtId="0" fontId="3" fillId="0" borderId="0" xfId="0" applyFont="1" applyBorder="1"/>
    <xf numFmtId="0" fontId="1" fillId="0" borderId="0" xfId="0" applyFont="1"/>
    <xf numFmtId="0" fontId="3" fillId="0" borderId="1" xfId="0" applyFont="1" applyBorder="1"/>
    <xf numFmtId="0" fontId="4" fillId="0" borderId="1" xfId="0" applyFont="1" applyBorder="1"/>
    <xf numFmtId="0" fontId="3" fillId="0" borderId="2" xfId="0" applyFont="1" applyBorder="1"/>
    <xf numFmtId="4" fontId="0" fillId="0" borderId="0" xfId="0" applyNumberFormat="1" applyBorder="1"/>
    <xf numFmtId="4" fontId="4" fillId="0" borderId="0" xfId="0" applyNumberFormat="1" applyFont="1" applyBorder="1"/>
    <xf numFmtId="4" fontId="3" fillId="0" borderId="0" xfId="0" applyNumberFormat="1" applyFont="1" applyBorder="1"/>
    <xf numFmtId="0" fontId="4" fillId="0" borderId="0" xfId="0" applyFont="1" applyBorder="1"/>
    <xf numFmtId="0" fontId="0" fillId="2" borderId="0" xfId="0" applyFill="1" applyBorder="1"/>
    <xf numFmtId="0" fontId="1" fillId="2" borderId="0" xfId="0" applyFont="1" applyFill="1" applyBorder="1"/>
    <xf numFmtId="4" fontId="0" fillId="2" borderId="0" xfId="0" applyNumberFormat="1" applyFill="1" applyBorder="1"/>
    <xf numFmtId="4" fontId="1" fillId="2" borderId="0" xfId="0" applyNumberFormat="1" applyFont="1" applyFill="1" applyBorder="1"/>
    <xf numFmtId="0" fontId="5" fillId="0" borderId="0" xfId="0" applyFont="1"/>
    <xf numFmtId="0" fontId="6" fillId="0" borderId="0" xfId="0" applyFont="1" applyBorder="1"/>
    <xf numFmtId="0" fontId="5" fillId="0" borderId="0" xfId="0" applyFont="1" applyBorder="1"/>
    <xf numFmtId="0" fontId="6" fillId="0" borderId="3" xfId="0" applyFont="1" applyBorder="1"/>
    <xf numFmtId="0" fontId="6" fillId="0" borderId="4" xfId="0" applyFont="1" applyBorder="1"/>
    <xf numFmtId="0" fontId="5" fillId="0" borderId="4" xfId="0" applyFont="1" applyBorder="1"/>
    <xf numFmtId="0" fontId="6" fillId="0" borderId="5" xfId="0" applyFont="1" applyBorder="1"/>
    <xf numFmtId="0" fontId="6" fillId="0" borderId="6" xfId="0" applyFont="1" applyBorder="1"/>
    <xf numFmtId="4" fontId="5" fillId="0" borderId="0" xfId="0" applyNumberFormat="1" applyFont="1" applyBorder="1"/>
    <xf numFmtId="4" fontId="5" fillId="0" borderId="6" xfId="0" applyNumberFormat="1" applyFont="1" applyBorder="1"/>
    <xf numFmtId="0" fontId="5" fillId="0" borderId="1" xfId="0" applyFont="1" applyBorder="1"/>
    <xf numFmtId="4" fontId="5" fillId="0" borderId="0" xfId="0" applyNumberFormat="1" applyFont="1"/>
    <xf numFmtId="4" fontId="6" fillId="0" borderId="0" xfId="0" applyNumberFormat="1" applyFont="1" applyBorder="1"/>
    <xf numFmtId="0" fontId="5" fillId="0" borderId="2" xfId="0" applyFont="1" applyBorder="1"/>
    <xf numFmtId="0" fontId="6" fillId="0" borderId="7" xfId="0" applyFont="1" applyBorder="1"/>
    <xf numFmtId="0" fontId="5" fillId="0" borderId="7" xfId="0" applyFont="1" applyBorder="1"/>
    <xf numFmtId="4" fontId="6" fillId="0" borderId="7" xfId="0" applyNumberFormat="1" applyFont="1" applyBorder="1"/>
    <xf numFmtId="4" fontId="5" fillId="0" borderId="7" xfId="0" applyNumberFormat="1" applyFont="1" applyBorder="1"/>
    <xf numFmtId="4" fontId="6" fillId="0" borderId="8" xfId="0" applyNumberFormat="1" applyFont="1" applyBorder="1"/>
    <xf numFmtId="0" fontId="5" fillId="0" borderId="5" xfId="0" applyFont="1" applyBorder="1"/>
    <xf numFmtId="0" fontId="6" fillId="0" borderId="3" xfId="0" applyFont="1" applyFill="1" applyBorder="1"/>
    <xf numFmtId="0" fontId="5" fillId="0" borderId="6" xfId="0" applyFont="1" applyBorder="1"/>
    <xf numFmtId="4" fontId="5" fillId="0" borderId="1" xfId="0" applyNumberFormat="1" applyFont="1" applyBorder="1"/>
    <xf numFmtId="0" fontId="5" fillId="0" borderId="6" xfId="0" applyFont="1" applyFill="1" applyBorder="1"/>
    <xf numFmtId="0" fontId="5" fillId="0" borderId="0" xfId="0" applyFont="1" applyFill="1" applyBorder="1"/>
    <xf numFmtId="0" fontId="5" fillId="0" borderId="8" xfId="0" applyFont="1" applyBorder="1"/>
    <xf numFmtId="0" fontId="5" fillId="0" borderId="8" xfId="0" applyFont="1" applyFill="1" applyBorder="1"/>
    <xf numFmtId="0" fontId="6" fillId="0" borderId="9" xfId="0" applyFont="1" applyBorder="1"/>
    <xf numFmtId="0" fontId="5" fillId="0" borderId="10" xfId="0" applyFont="1" applyBorder="1"/>
    <xf numFmtId="0" fontId="5" fillId="0" borderId="11" xfId="0" applyFont="1" applyBorder="1"/>
    <xf numFmtId="0" fontId="6" fillId="0" borderId="6" xfId="0" applyFont="1" applyFill="1" applyBorder="1"/>
    <xf numFmtId="0" fontId="6" fillId="0" borderId="1" xfId="0" applyFont="1" applyBorder="1"/>
    <xf numFmtId="0" fontId="5" fillId="0" borderId="12" xfId="0" applyFont="1" applyBorder="1"/>
    <xf numFmtId="0" fontId="6" fillId="0" borderId="0" xfId="0" applyFont="1"/>
    <xf numFmtId="0" fontId="5" fillId="0" borderId="1" xfId="0" applyFont="1" applyFill="1" applyBorder="1"/>
    <xf numFmtId="4" fontId="5" fillId="0" borderId="0" xfId="0" applyNumberFormat="1" applyFont="1" applyFill="1" applyBorder="1"/>
    <xf numFmtId="4" fontId="6" fillId="0" borderId="6" xfId="0" applyNumberFormat="1" applyFont="1" applyBorder="1"/>
    <xf numFmtId="0" fontId="6" fillId="3" borderId="0" xfId="0" applyFont="1" applyFill="1" applyBorder="1"/>
    <xf numFmtId="4" fontId="6" fillId="3" borderId="0" xfId="0" applyNumberFormat="1" applyFont="1" applyFill="1" applyBorder="1"/>
    <xf numFmtId="4" fontId="6" fillId="3" borderId="6" xfId="0" applyNumberFormat="1" applyFont="1" applyFill="1" applyBorder="1"/>
    <xf numFmtId="0" fontId="6" fillId="0" borderId="2" xfId="0" applyFont="1" applyBorder="1"/>
    <xf numFmtId="0" fontId="6" fillId="4" borderId="7" xfId="0" applyFont="1" applyFill="1" applyBorder="1"/>
    <xf numFmtId="0" fontId="5" fillId="4" borderId="7" xfId="0" applyFont="1" applyFill="1" applyBorder="1"/>
    <xf numFmtId="4" fontId="6" fillId="4" borderId="7" xfId="0" applyNumberFormat="1" applyFont="1" applyFill="1" applyBorder="1"/>
    <xf numFmtId="4" fontId="6" fillId="4" borderId="8" xfId="0" applyNumberFormat="1" applyFont="1" applyFill="1" applyBorder="1"/>
    <xf numFmtId="0" fontId="5" fillId="0" borderId="3" xfId="0" applyFont="1" applyBorder="1"/>
    <xf numFmtId="4" fontId="6" fillId="0" borderId="0" xfId="0" applyNumberFormat="1" applyFont="1" applyFill="1" applyBorder="1"/>
    <xf numFmtId="0" fontId="5" fillId="0" borderId="9" xfId="0" applyFont="1" applyBorder="1"/>
    <xf numFmtId="4" fontId="5" fillId="0" borderId="8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X157"/>
  <sheetViews>
    <sheetView showGridLines="0" tabSelected="1" zoomScaleNormal="100" workbookViewId="0"/>
  </sheetViews>
  <sheetFormatPr baseColWidth="10" defaultColWidth="11.42578125" defaultRowHeight="12.75" x14ac:dyDescent="0.2"/>
  <cols>
    <col min="1" max="1" width="3.28515625" customWidth="1"/>
    <col min="2" max="2" width="18.42578125" customWidth="1"/>
    <col min="5" max="5" width="12.28515625" customWidth="1"/>
    <col min="7" max="7" width="18.28515625" customWidth="1"/>
    <col min="16" max="17" width="12.28515625" bestFit="1" customWidth="1"/>
    <col min="19" max="19" width="13.42578125" customWidth="1"/>
    <col min="21" max="21" width="13" customWidth="1"/>
    <col min="22" max="22" width="12.28515625" bestFit="1" customWidth="1"/>
    <col min="23" max="23" width="13.42578125" customWidth="1"/>
  </cols>
  <sheetData>
    <row r="1" spans="1:24" ht="13.5" thickBot="1" x14ac:dyDescent="0.25">
      <c r="A1" s="19"/>
      <c r="B1" s="19"/>
      <c r="C1" s="20"/>
      <c r="D1" s="21"/>
      <c r="E1" s="21"/>
      <c r="F1" s="21"/>
      <c r="G1" s="21"/>
      <c r="H1" s="21"/>
      <c r="I1" s="21"/>
      <c r="J1" s="21"/>
      <c r="K1" s="21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</row>
    <row r="2" spans="1:24" x14ac:dyDescent="0.2">
      <c r="A2" s="19"/>
      <c r="B2" s="22" t="s">
        <v>52</v>
      </c>
      <c r="C2" s="23"/>
      <c r="D2" s="24"/>
      <c r="E2" s="24"/>
      <c r="F2" s="23"/>
      <c r="G2" s="23" t="s">
        <v>68</v>
      </c>
      <c r="H2" s="23"/>
      <c r="I2" s="23"/>
      <c r="J2" s="25"/>
      <c r="K2" s="21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</row>
    <row r="3" spans="1:24" x14ac:dyDescent="0.2">
      <c r="A3" s="19"/>
      <c r="B3" s="8" t="s">
        <v>66</v>
      </c>
      <c r="C3" s="20"/>
      <c r="D3" s="21"/>
      <c r="E3" s="21"/>
      <c r="F3" s="20"/>
      <c r="G3" s="6" t="s">
        <v>69</v>
      </c>
      <c r="H3" s="20"/>
      <c r="I3" s="20"/>
      <c r="J3" s="26"/>
      <c r="K3" s="21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4" x14ac:dyDescent="0.2">
      <c r="A4" s="19"/>
      <c r="B4" s="9"/>
      <c r="C4" s="20" t="s">
        <v>67</v>
      </c>
      <c r="D4" s="21"/>
      <c r="E4" s="21"/>
      <c r="F4" s="27">
        <v>9120</v>
      </c>
      <c r="G4" s="12"/>
      <c r="H4" s="27" t="s">
        <v>5</v>
      </c>
      <c r="I4" s="27"/>
      <c r="J4" s="28">
        <v>7200</v>
      </c>
      <c r="K4" s="21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x14ac:dyDescent="0.2">
      <c r="A5" s="19"/>
      <c r="B5" s="9"/>
      <c r="C5" s="21" t="s">
        <v>0</v>
      </c>
      <c r="D5" s="21"/>
      <c r="E5" s="21"/>
      <c r="F5" s="27">
        <v>2700</v>
      </c>
      <c r="G5" s="12"/>
      <c r="H5" s="27" t="s">
        <v>6</v>
      </c>
      <c r="I5" s="27"/>
      <c r="J5" s="28">
        <v>2300</v>
      </c>
      <c r="K5" s="21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</row>
    <row r="6" spans="1:24" x14ac:dyDescent="0.2">
      <c r="A6" s="19"/>
      <c r="B6" s="8" t="s">
        <v>72</v>
      </c>
      <c r="C6" s="21"/>
      <c r="D6" s="21"/>
      <c r="E6" s="21"/>
      <c r="F6" s="27"/>
      <c r="G6" s="12"/>
      <c r="H6" s="27" t="s">
        <v>7</v>
      </c>
      <c r="I6" s="27"/>
      <c r="J6" s="28">
        <v>5300</v>
      </c>
      <c r="K6" s="21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</row>
    <row r="7" spans="1:24" x14ac:dyDescent="0.2">
      <c r="A7" s="19"/>
      <c r="B7" s="29"/>
      <c r="C7" s="21" t="s">
        <v>1</v>
      </c>
      <c r="D7" s="21"/>
      <c r="E7" s="21"/>
      <c r="F7" s="27">
        <v>15200</v>
      </c>
      <c r="G7" s="13" t="s">
        <v>70</v>
      </c>
      <c r="H7" s="27" t="s">
        <v>83</v>
      </c>
      <c r="I7" s="27"/>
      <c r="J7" s="28">
        <v>5500</v>
      </c>
      <c r="K7" s="21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</row>
    <row r="8" spans="1:24" x14ac:dyDescent="0.2">
      <c r="A8" s="19"/>
      <c r="B8" s="29"/>
      <c r="C8" s="21" t="s">
        <v>2</v>
      </c>
      <c r="D8" s="21"/>
      <c r="E8" s="21"/>
      <c r="F8" s="27">
        <v>13720</v>
      </c>
      <c r="G8" s="13" t="s">
        <v>71</v>
      </c>
      <c r="H8" s="27" t="s">
        <v>84</v>
      </c>
      <c r="I8" s="27"/>
      <c r="J8" s="28">
        <v>3500</v>
      </c>
      <c r="K8" s="21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</row>
    <row r="9" spans="1:24" x14ac:dyDescent="0.2">
      <c r="A9" s="19"/>
      <c r="B9" s="29"/>
      <c r="C9" s="21" t="s">
        <v>3</v>
      </c>
      <c r="D9" s="21"/>
      <c r="E9" s="21"/>
      <c r="F9" s="27">
        <v>1760</v>
      </c>
      <c r="G9" s="27"/>
      <c r="H9" s="27" t="s">
        <v>8</v>
      </c>
      <c r="I9" s="27"/>
      <c r="J9" s="28">
        <v>11200</v>
      </c>
      <c r="K9" s="21"/>
      <c r="L9" s="30"/>
      <c r="M9" s="30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</row>
    <row r="10" spans="1:24" x14ac:dyDescent="0.2">
      <c r="A10" s="19"/>
      <c r="B10" s="29"/>
      <c r="C10" s="21"/>
      <c r="D10" s="21"/>
      <c r="E10" s="21"/>
      <c r="F10" s="31"/>
      <c r="G10" s="13" t="s">
        <v>89</v>
      </c>
      <c r="H10" s="27" t="s">
        <v>90</v>
      </c>
      <c r="I10" s="27"/>
      <c r="J10" s="28">
        <v>2100</v>
      </c>
      <c r="K10" s="21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</row>
    <row r="11" spans="1:24" x14ac:dyDescent="0.2">
      <c r="A11" s="19"/>
      <c r="B11" s="29"/>
      <c r="C11" s="21"/>
      <c r="D11" s="21"/>
      <c r="E11" s="21"/>
      <c r="F11" s="31"/>
      <c r="G11" s="13"/>
      <c r="H11" s="27"/>
      <c r="I11" s="27"/>
      <c r="J11" s="28"/>
      <c r="K11" s="27"/>
      <c r="L11" s="30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</row>
    <row r="12" spans="1:24" ht="13.5" thickBot="1" x14ac:dyDescent="0.25">
      <c r="A12" s="19"/>
      <c r="B12" s="32"/>
      <c r="C12" s="33" t="s">
        <v>4</v>
      </c>
      <c r="D12" s="34"/>
      <c r="E12" s="34"/>
      <c r="F12" s="35">
        <f>F4-F5+SUM(F7:F10)</f>
        <v>37100</v>
      </c>
      <c r="G12" s="36"/>
      <c r="H12" s="35" t="s">
        <v>4</v>
      </c>
      <c r="I12" s="36"/>
      <c r="J12" s="37">
        <f>SUM(J4:J11)</f>
        <v>37100</v>
      </c>
      <c r="K12" s="21"/>
      <c r="L12" s="30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</row>
    <row r="13" spans="1:24" x14ac:dyDescent="0.2">
      <c r="A13" s="19"/>
      <c r="B13" s="19"/>
      <c r="C13" s="21"/>
      <c r="D13" s="21"/>
      <c r="E13" s="21"/>
      <c r="F13" s="21"/>
      <c r="G13" s="21"/>
      <c r="H13" s="21"/>
      <c r="I13" s="21"/>
      <c r="J13" s="27"/>
      <c r="K13" s="21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</row>
    <row r="14" spans="1:24" x14ac:dyDescent="0.2">
      <c r="A14" s="19"/>
      <c r="B14" s="19"/>
      <c r="C14" s="20" t="s">
        <v>9</v>
      </c>
      <c r="D14" s="21"/>
      <c r="E14" s="21"/>
      <c r="F14" s="31">
        <v>42000</v>
      </c>
      <c r="G14" s="21"/>
      <c r="H14" s="21"/>
      <c r="I14" s="21"/>
      <c r="J14" s="21"/>
      <c r="K14" s="21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</row>
    <row r="15" spans="1:24" ht="13.5" thickBot="1" x14ac:dyDescent="0.25">
      <c r="A15" s="19"/>
      <c r="B15" s="19"/>
      <c r="C15" s="21"/>
      <c r="D15" s="21"/>
      <c r="E15" s="21"/>
      <c r="F15" s="21"/>
      <c r="G15" s="21"/>
      <c r="H15" s="21"/>
      <c r="I15" s="21"/>
      <c r="J15" s="21"/>
      <c r="K15" s="21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</row>
    <row r="16" spans="1:24" x14ac:dyDescent="0.2">
      <c r="A16" s="19"/>
      <c r="B16" s="19"/>
      <c r="C16" s="22" t="s">
        <v>10</v>
      </c>
      <c r="D16" s="24"/>
      <c r="E16" s="38"/>
      <c r="F16" s="21"/>
      <c r="G16" s="21" t="s">
        <v>119</v>
      </c>
      <c r="H16" s="21"/>
      <c r="I16" s="21"/>
      <c r="J16" s="21"/>
      <c r="K16" s="21"/>
      <c r="L16" s="39" t="s">
        <v>121</v>
      </c>
      <c r="M16" s="24"/>
      <c r="N16" s="24"/>
      <c r="O16" s="38"/>
      <c r="P16" s="19"/>
      <c r="Q16" s="19"/>
      <c r="R16" s="19"/>
      <c r="S16" s="19"/>
      <c r="T16" s="19"/>
      <c r="U16" s="19"/>
      <c r="V16" s="19"/>
      <c r="W16" s="19"/>
      <c r="X16" s="19"/>
    </row>
    <row r="17" spans="1:24" x14ac:dyDescent="0.2">
      <c r="A17" s="19"/>
      <c r="B17" s="19"/>
      <c r="C17" s="29"/>
      <c r="D17" s="21"/>
      <c r="E17" s="40" t="s">
        <v>111</v>
      </c>
      <c r="F17" s="21"/>
      <c r="G17" s="21"/>
      <c r="H17" s="21"/>
      <c r="I17" s="21"/>
      <c r="J17" s="21"/>
      <c r="K17" s="21"/>
      <c r="L17" s="41"/>
      <c r="M17" s="21"/>
      <c r="N17" s="21"/>
      <c r="O17" s="40"/>
      <c r="P17" s="19"/>
      <c r="Q17" s="19"/>
      <c r="R17" s="19"/>
      <c r="S17" s="19"/>
      <c r="T17" s="19"/>
      <c r="U17" s="19"/>
      <c r="V17" s="19"/>
      <c r="W17" s="19"/>
      <c r="X17" s="19"/>
    </row>
    <row r="18" spans="1:24" x14ac:dyDescent="0.2">
      <c r="A18" s="19"/>
      <c r="B18" s="19"/>
      <c r="C18" s="29" t="s">
        <v>11</v>
      </c>
      <c r="D18" s="21" t="s">
        <v>12</v>
      </c>
      <c r="E18" s="40">
        <v>0.7</v>
      </c>
      <c r="F18" s="21"/>
      <c r="G18" s="21"/>
      <c r="H18" s="21"/>
      <c r="I18" s="21"/>
      <c r="J18" s="21"/>
      <c r="K18" s="21"/>
      <c r="L18" s="29"/>
      <c r="M18" s="21"/>
      <c r="N18" s="21"/>
      <c r="O18" s="40"/>
      <c r="P18" s="19"/>
      <c r="Q18" s="19"/>
      <c r="R18" s="19"/>
      <c r="S18" s="19"/>
      <c r="T18" s="19"/>
      <c r="U18" s="19"/>
      <c r="V18" s="19"/>
      <c r="W18" s="19"/>
      <c r="X18" s="19"/>
    </row>
    <row r="19" spans="1:24" x14ac:dyDescent="0.2">
      <c r="A19" s="19"/>
      <c r="B19" s="19"/>
      <c r="C19" s="29" t="s">
        <v>14</v>
      </c>
      <c r="D19" s="21"/>
      <c r="E19" s="40">
        <v>0.05</v>
      </c>
      <c r="F19" s="21"/>
      <c r="G19" s="21"/>
      <c r="H19" s="27"/>
      <c r="I19" s="27"/>
      <c r="J19" s="27"/>
      <c r="K19" s="21"/>
      <c r="L19" s="29"/>
      <c r="M19" s="21"/>
      <c r="N19" s="21"/>
      <c r="O19" s="40"/>
      <c r="P19" s="19"/>
      <c r="Q19" s="19"/>
      <c r="R19" s="19"/>
      <c r="S19" s="19"/>
      <c r="T19" s="19"/>
      <c r="U19" s="19"/>
      <c r="V19" s="19"/>
      <c r="W19" s="19"/>
      <c r="X19" s="19"/>
    </row>
    <row r="20" spans="1:24" x14ac:dyDescent="0.2">
      <c r="A20" s="19"/>
      <c r="B20" s="19"/>
      <c r="C20" s="29" t="s">
        <v>13</v>
      </c>
      <c r="D20" s="21"/>
      <c r="E20" s="40">
        <v>7.0000000000000007E-2</v>
      </c>
      <c r="F20" s="21"/>
      <c r="G20" s="21"/>
      <c r="H20" s="21"/>
      <c r="I20" s="21"/>
      <c r="J20" s="21"/>
      <c r="K20" s="21"/>
      <c r="L20" s="41"/>
      <c r="M20" s="21"/>
      <c r="N20" s="21" t="s">
        <v>99</v>
      </c>
      <c r="O20" s="40" t="s">
        <v>100</v>
      </c>
      <c r="P20" s="19"/>
      <c r="Q20" s="19"/>
      <c r="R20" s="19"/>
      <c r="S20" s="19"/>
      <c r="T20" s="19"/>
      <c r="U20" s="19"/>
      <c r="V20" s="19"/>
      <c r="W20" s="19"/>
      <c r="X20" s="19"/>
    </row>
    <row r="21" spans="1:24" x14ac:dyDescent="0.2">
      <c r="A21" s="19"/>
      <c r="B21" s="19"/>
      <c r="C21" s="29" t="s">
        <v>15</v>
      </c>
      <c r="D21" s="21"/>
      <c r="E21" s="40">
        <v>0.3</v>
      </c>
      <c r="F21" s="21" t="s">
        <v>118</v>
      </c>
      <c r="G21" s="21"/>
      <c r="H21" s="21">
        <v>0.2</v>
      </c>
      <c r="I21" s="21"/>
      <c r="J21" s="21"/>
      <c r="K21" s="21"/>
      <c r="L21" s="29" t="s">
        <v>116</v>
      </c>
      <c r="M21" s="21"/>
      <c r="N21" s="21">
        <v>1.1000000000000001</v>
      </c>
      <c r="O21" s="40">
        <v>1.1000000000000001</v>
      </c>
      <c r="P21" s="19"/>
      <c r="Q21" s="19"/>
      <c r="R21" s="19"/>
      <c r="S21" s="19"/>
      <c r="T21" s="19"/>
      <c r="U21" s="19"/>
      <c r="V21" s="19"/>
      <c r="W21" s="19"/>
      <c r="X21" s="19"/>
    </row>
    <row r="22" spans="1:24" x14ac:dyDescent="0.2">
      <c r="A22" s="19"/>
      <c r="B22" s="19"/>
      <c r="C22" s="29"/>
      <c r="D22" s="21"/>
      <c r="E22" s="42"/>
      <c r="F22" s="21"/>
      <c r="G22" s="43"/>
      <c r="H22" s="21"/>
      <c r="I22" s="21"/>
      <c r="J22" s="21"/>
      <c r="K22" s="21"/>
      <c r="L22" s="29" t="s">
        <v>117</v>
      </c>
      <c r="M22" s="21"/>
      <c r="N22" s="21">
        <v>1.05</v>
      </c>
      <c r="O22" s="40">
        <v>1.05</v>
      </c>
      <c r="P22" s="19"/>
      <c r="Q22" s="19"/>
      <c r="R22" s="19"/>
      <c r="S22" s="19"/>
      <c r="T22" s="19"/>
      <c r="U22" s="19"/>
      <c r="V22" s="19"/>
      <c r="W22" s="19"/>
      <c r="X22" s="19"/>
    </row>
    <row r="23" spans="1:24" ht="13.5" thickBot="1" x14ac:dyDescent="0.25">
      <c r="A23" s="19"/>
      <c r="B23" s="19"/>
      <c r="C23" s="29" t="s">
        <v>16</v>
      </c>
      <c r="D23" s="21"/>
      <c r="E23" s="40">
        <v>0.33</v>
      </c>
      <c r="F23" s="21"/>
      <c r="G23" s="21"/>
      <c r="H23" s="21"/>
      <c r="I23" s="21"/>
      <c r="J23" s="21"/>
      <c r="K23" s="21"/>
      <c r="L23" s="32" t="s">
        <v>120</v>
      </c>
      <c r="M23" s="34"/>
      <c r="N23" s="34">
        <v>300</v>
      </c>
      <c r="O23" s="44">
        <v>300</v>
      </c>
      <c r="P23" s="19"/>
      <c r="Q23" s="19"/>
      <c r="R23" s="19"/>
      <c r="S23" s="19"/>
      <c r="T23" s="19"/>
      <c r="U23" s="19"/>
      <c r="V23" s="19"/>
      <c r="W23" s="19"/>
      <c r="X23" s="19"/>
    </row>
    <row r="24" spans="1:24" x14ac:dyDescent="0.2">
      <c r="A24" s="19"/>
      <c r="B24" s="19"/>
      <c r="C24" s="29" t="s">
        <v>17</v>
      </c>
      <c r="D24" s="21"/>
      <c r="E24" s="42">
        <v>1700</v>
      </c>
      <c r="F24" s="21"/>
      <c r="G24" s="21"/>
      <c r="H24" s="21"/>
      <c r="I24" s="21"/>
      <c r="J24" s="21"/>
      <c r="K24" s="21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</row>
    <row r="25" spans="1:24" x14ac:dyDescent="0.2">
      <c r="A25" s="19"/>
      <c r="B25" s="19"/>
      <c r="C25" s="29" t="s">
        <v>18</v>
      </c>
      <c r="D25" s="21"/>
      <c r="E25" s="40">
        <v>1200</v>
      </c>
      <c r="F25" s="21"/>
      <c r="G25" s="21"/>
      <c r="H25" s="21"/>
      <c r="I25" s="21"/>
      <c r="J25" s="21"/>
      <c r="K25" s="21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</row>
    <row r="26" spans="1:24" x14ac:dyDescent="0.2">
      <c r="A26" s="19"/>
      <c r="B26" s="19"/>
      <c r="C26" s="29" t="s">
        <v>19</v>
      </c>
      <c r="D26" s="21"/>
      <c r="E26" s="40">
        <v>900</v>
      </c>
      <c r="F26" s="21" t="s">
        <v>114</v>
      </c>
      <c r="G26" s="21"/>
      <c r="H26" s="21"/>
      <c r="I26" s="21"/>
      <c r="J26" s="21"/>
      <c r="K26" s="21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</row>
    <row r="27" spans="1:24" x14ac:dyDescent="0.2">
      <c r="A27" s="19"/>
      <c r="B27" s="19"/>
      <c r="C27" s="29" t="s">
        <v>20</v>
      </c>
      <c r="D27" s="21"/>
      <c r="E27" s="40">
        <v>1000</v>
      </c>
      <c r="F27" s="21"/>
      <c r="G27" s="21"/>
      <c r="H27" s="21"/>
      <c r="I27" s="21"/>
      <c r="J27" s="21"/>
      <c r="K27" s="21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</row>
    <row r="28" spans="1:24" x14ac:dyDescent="0.2">
      <c r="A28" s="19"/>
      <c r="B28" s="19"/>
      <c r="C28" s="29" t="s">
        <v>21</v>
      </c>
      <c r="D28" s="21"/>
      <c r="E28" s="40">
        <v>1.1000000000000001</v>
      </c>
      <c r="F28" s="21">
        <v>1.1000000000000001</v>
      </c>
      <c r="G28" s="21">
        <v>1.1000000000000001</v>
      </c>
      <c r="H28" s="21"/>
      <c r="I28" s="21"/>
      <c r="J28" s="21"/>
      <c r="K28" s="21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</row>
    <row r="29" spans="1:24" x14ac:dyDescent="0.2">
      <c r="A29" s="19"/>
      <c r="B29" s="19"/>
      <c r="C29" s="29" t="s">
        <v>22</v>
      </c>
      <c r="D29" s="21"/>
      <c r="E29" s="40">
        <v>32</v>
      </c>
      <c r="F29" s="21"/>
      <c r="G29" s="21"/>
      <c r="H29" s="21"/>
      <c r="I29" s="21"/>
      <c r="J29" s="21"/>
      <c r="K29" s="21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</row>
    <row r="30" spans="1:24" x14ac:dyDescent="0.2">
      <c r="A30" s="19"/>
      <c r="B30" s="19"/>
      <c r="C30" s="29" t="s">
        <v>23</v>
      </c>
      <c r="D30" s="21"/>
      <c r="E30" s="40">
        <v>28</v>
      </c>
      <c r="F30" s="21"/>
      <c r="G30" s="21"/>
      <c r="H30" s="21"/>
      <c r="I30" s="21"/>
      <c r="J30" s="21"/>
      <c r="K30" s="21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</row>
    <row r="31" spans="1:24" x14ac:dyDescent="0.2">
      <c r="A31" s="19"/>
      <c r="B31" s="19"/>
      <c r="C31" s="29" t="s">
        <v>24</v>
      </c>
      <c r="D31" s="21"/>
      <c r="E31" s="40">
        <v>1.06</v>
      </c>
      <c r="F31" s="21" t="s">
        <v>12</v>
      </c>
      <c r="G31" s="21"/>
      <c r="H31" s="21"/>
      <c r="I31" s="21"/>
      <c r="J31" s="21"/>
      <c r="K31" s="21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</row>
    <row r="32" spans="1:24" x14ac:dyDescent="0.2">
      <c r="A32" s="19"/>
      <c r="B32" s="19"/>
      <c r="C32" s="29" t="s">
        <v>25</v>
      </c>
      <c r="D32" s="21"/>
      <c r="E32" s="40">
        <v>1200</v>
      </c>
      <c r="F32" s="21">
        <v>1500</v>
      </c>
      <c r="G32" s="21">
        <v>0</v>
      </c>
      <c r="H32" s="21" t="s">
        <v>113</v>
      </c>
      <c r="I32" s="21"/>
      <c r="J32" s="21"/>
      <c r="K32" s="21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</row>
    <row r="33" spans="1:24" x14ac:dyDescent="0.2">
      <c r="A33" s="19"/>
      <c r="B33" s="19"/>
      <c r="C33" s="29" t="s">
        <v>26</v>
      </c>
      <c r="D33" s="21"/>
      <c r="E33" s="42">
        <v>300</v>
      </c>
      <c r="F33" s="43" t="s">
        <v>91</v>
      </c>
      <c r="G33" s="21"/>
      <c r="H33" s="21"/>
      <c r="I33" s="21"/>
      <c r="J33" s="21"/>
      <c r="K33" s="21"/>
      <c r="L33" s="19"/>
      <c r="M33" s="21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</row>
    <row r="34" spans="1:24" ht="13.5" thickBot="1" x14ac:dyDescent="0.25">
      <c r="A34" s="19"/>
      <c r="B34" s="19"/>
      <c r="C34" s="32" t="s">
        <v>27</v>
      </c>
      <c r="D34" s="34"/>
      <c r="E34" s="45"/>
      <c r="F34" s="43"/>
      <c r="G34" s="21"/>
      <c r="H34" s="21"/>
      <c r="I34" s="21"/>
      <c r="J34" s="21"/>
      <c r="K34" s="21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</row>
    <row r="35" spans="1:24" x14ac:dyDescent="0.2">
      <c r="A35" s="19"/>
      <c r="B35" s="19"/>
      <c r="C35" s="43"/>
      <c r="D35" s="21"/>
      <c r="E35" s="43"/>
      <c r="F35" s="21"/>
      <c r="G35" s="21"/>
      <c r="H35" s="21"/>
      <c r="I35" s="21"/>
      <c r="J35" s="21"/>
      <c r="K35" s="21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</row>
    <row r="36" spans="1:24" ht="13.5" thickBot="1" x14ac:dyDescent="0.25">
      <c r="A36" s="19"/>
      <c r="B36" s="19"/>
      <c r="C36" s="20"/>
      <c r="D36" s="21"/>
      <c r="E36" s="21"/>
      <c r="F36" s="21"/>
      <c r="G36" s="21"/>
      <c r="H36" s="21"/>
      <c r="I36" s="21"/>
      <c r="J36" s="21"/>
      <c r="K36" s="21"/>
      <c r="L36" s="21"/>
      <c r="M36" s="19"/>
      <c r="N36" s="19"/>
      <c r="O36" s="19"/>
      <c r="P36" s="19"/>
      <c r="Q36" s="19"/>
      <c r="R36" s="19"/>
      <c r="S36" s="19"/>
      <c r="T36" s="19"/>
      <c r="U36" s="19"/>
      <c r="V36" s="34"/>
      <c r="W36" s="34"/>
      <c r="X36" s="19"/>
    </row>
    <row r="37" spans="1:24" ht="13.5" thickBot="1" x14ac:dyDescent="0.25">
      <c r="A37" s="19"/>
      <c r="B37" s="19"/>
      <c r="C37" s="19"/>
      <c r="D37" s="21"/>
      <c r="E37" s="21"/>
      <c r="F37" s="21"/>
      <c r="G37" s="22" t="s">
        <v>125</v>
      </c>
      <c r="H37" s="23"/>
      <c r="I37" s="24"/>
      <c r="J37" s="24"/>
      <c r="K37" s="24"/>
      <c r="L37" s="24"/>
      <c r="M37" s="38"/>
      <c r="N37" s="46" t="s">
        <v>53</v>
      </c>
      <c r="O37" s="47"/>
      <c r="P37" s="47"/>
      <c r="Q37" s="47"/>
      <c r="R37" s="47"/>
      <c r="S37" s="47"/>
      <c r="T37" s="47"/>
      <c r="U37" s="47"/>
      <c r="V37" s="47"/>
      <c r="W37" s="48"/>
      <c r="X37" s="19"/>
    </row>
    <row r="38" spans="1:24" ht="13.5" thickBot="1" x14ac:dyDescent="0.25">
      <c r="A38" s="19"/>
      <c r="B38" s="19"/>
      <c r="C38" s="19"/>
      <c r="D38" s="21"/>
      <c r="E38" s="20"/>
      <c r="F38" s="20"/>
      <c r="G38" s="29"/>
      <c r="H38" s="21"/>
      <c r="I38" s="20"/>
      <c r="J38" s="21"/>
      <c r="K38" s="20" t="s">
        <v>111</v>
      </c>
      <c r="L38" s="20" t="s">
        <v>101</v>
      </c>
      <c r="M38" s="49" t="s">
        <v>102</v>
      </c>
      <c r="N38" s="29"/>
      <c r="O38" s="21"/>
      <c r="P38" s="21"/>
      <c r="Q38" s="21"/>
      <c r="R38" s="21"/>
      <c r="S38" s="21"/>
      <c r="T38" s="21"/>
      <c r="U38" s="21"/>
      <c r="V38" s="21"/>
      <c r="W38" s="51"/>
      <c r="X38" s="19"/>
    </row>
    <row r="39" spans="1:24" x14ac:dyDescent="0.2">
      <c r="A39" s="52"/>
      <c r="B39" s="19"/>
      <c r="C39" s="19"/>
      <c r="D39" s="21"/>
      <c r="E39" s="21"/>
      <c r="F39" s="21"/>
      <c r="G39" s="8" t="s">
        <v>73</v>
      </c>
      <c r="H39" s="21"/>
      <c r="I39" s="21"/>
      <c r="J39" s="21"/>
      <c r="K39" s="21"/>
      <c r="L39" s="21"/>
      <c r="M39" s="21"/>
      <c r="N39" s="22" t="s">
        <v>122</v>
      </c>
      <c r="O39" s="24"/>
      <c r="P39" s="24"/>
      <c r="Q39" s="24"/>
      <c r="R39" s="23"/>
      <c r="S39" s="24"/>
      <c r="T39" s="24"/>
      <c r="U39" s="24"/>
      <c r="V39" s="24"/>
      <c r="W39" s="38"/>
      <c r="X39" s="19"/>
    </row>
    <row r="40" spans="1:24" ht="13.5" thickBot="1" x14ac:dyDescent="0.25">
      <c r="A40" s="19"/>
      <c r="B40" s="19"/>
      <c r="C40" s="19"/>
      <c r="D40" s="21"/>
      <c r="E40" s="27"/>
      <c r="F40" s="27"/>
      <c r="G40" s="9"/>
      <c r="H40" s="21" t="s">
        <v>74</v>
      </c>
      <c r="I40" s="27"/>
      <c r="J40" s="27"/>
      <c r="K40" s="27">
        <f>F14*E28</f>
        <v>46200.000000000007</v>
      </c>
      <c r="L40" s="27">
        <f>$E$28*K40</f>
        <v>50820.000000000015</v>
      </c>
      <c r="M40" s="27">
        <f>$E$28*L40</f>
        <v>55902.000000000022</v>
      </c>
      <c r="N40" s="29"/>
      <c r="O40" s="21"/>
      <c r="P40" s="21"/>
      <c r="Q40" s="21"/>
      <c r="R40" s="21"/>
      <c r="S40" s="21"/>
      <c r="T40" s="21"/>
      <c r="U40" s="21"/>
      <c r="V40" s="21"/>
      <c r="W40" s="40"/>
      <c r="X40" s="19"/>
    </row>
    <row r="41" spans="1:24" ht="13.5" thickBot="1" x14ac:dyDescent="0.25">
      <c r="A41" s="19"/>
      <c r="B41" s="19"/>
      <c r="C41" s="19"/>
      <c r="D41" s="21"/>
      <c r="E41" s="27"/>
      <c r="F41" s="27"/>
      <c r="G41" s="9"/>
      <c r="H41" s="21" t="s">
        <v>75</v>
      </c>
      <c r="I41" s="27"/>
      <c r="J41" s="27"/>
      <c r="K41" s="27">
        <f>$E$18*K40</f>
        <v>32340.000000000004</v>
      </c>
      <c r="L41" s="27">
        <f>$E$18*L40</f>
        <v>35574.000000000007</v>
      </c>
      <c r="M41" s="27">
        <f>$E$18*M40</f>
        <v>39131.400000000016</v>
      </c>
      <c r="N41" s="50" t="s">
        <v>50</v>
      </c>
      <c r="O41" s="21"/>
      <c r="P41" s="66" t="s">
        <v>112</v>
      </c>
      <c r="Q41" s="47" t="s">
        <v>103</v>
      </c>
      <c r="R41" s="48" t="s">
        <v>104</v>
      </c>
      <c r="S41" s="20" t="s">
        <v>51</v>
      </c>
      <c r="T41" s="21"/>
      <c r="U41" s="66" t="s">
        <v>112</v>
      </c>
      <c r="V41" s="47" t="s">
        <v>103</v>
      </c>
      <c r="W41" s="48" t="s">
        <v>104</v>
      </c>
      <c r="X41" s="19"/>
    </row>
    <row r="42" spans="1:24" x14ac:dyDescent="0.2">
      <c r="A42" s="19"/>
      <c r="B42" s="19"/>
      <c r="C42" s="19"/>
      <c r="D42" s="21"/>
      <c r="E42" s="27"/>
      <c r="F42" s="27"/>
      <c r="G42" s="9"/>
      <c r="H42" s="21" t="s">
        <v>79</v>
      </c>
      <c r="I42" s="27"/>
      <c r="J42" s="27"/>
      <c r="K42" s="27">
        <f>E24</f>
        <v>1700</v>
      </c>
      <c r="L42" s="27">
        <f>K42*N22</f>
        <v>1785</v>
      </c>
      <c r="M42" s="27">
        <f>L42*O22</f>
        <v>1874.25</v>
      </c>
      <c r="N42" s="29"/>
      <c r="O42" s="21"/>
      <c r="P42" s="21"/>
      <c r="Q42" s="21"/>
      <c r="R42" s="21"/>
      <c r="S42" s="20"/>
      <c r="T42" s="21"/>
      <c r="U42" s="21"/>
      <c r="V42" s="21"/>
      <c r="W42" s="40"/>
      <c r="X42" s="19"/>
    </row>
    <row r="43" spans="1:24" x14ac:dyDescent="0.2">
      <c r="A43" s="19"/>
      <c r="B43" s="19"/>
      <c r="C43" s="19"/>
      <c r="D43" s="21"/>
      <c r="E43" s="27"/>
      <c r="F43" s="27"/>
      <c r="G43" s="9"/>
      <c r="H43" s="21" t="s">
        <v>28</v>
      </c>
      <c r="I43" s="27"/>
      <c r="J43" s="27"/>
      <c r="K43" s="27">
        <f>E25</f>
        <v>1200</v>
      </c>
      <c r="L43" s="27">
        <f>K43*N22</f>
        <v>1260</v>
      </c>
      <c r="M43" s="27">
        <f>L43*O22</f>
        <v>1323</v>
      </c>
      <c r="N43" s="29"/>
      <c r="O43" s="21"/>
      <c r="P43" s="21"/>
      <c r="Q43" s="21"/>
      <c r="R43" s="21"/>
      <c r="S43" s="20"/>
      <c r="T43" s="21"/>
      <c r="U43" s="21"/>
      <c r="V43" s="21"/>
      <c r="W43" s="40"/>
      <c r="X43" s="19"/>
    </row>
    <row r="44" spans="1:24" x14ac:dyDescent="0.2">
      <c r="A44" s="19"/>
      <c r="B44" s="19"/>
      <c r="C44" s="19"/>
      <c r="D44" s="21"/>
      <c r="E44" s="27"/>
      <c r="F44" s="27"/>
      <c r="G44" s="9"/>
      <c r="H44" s="21" t="s">
        <v>29</v>
      </c>
      <c r="I44" s="27"/>
      <c r="J44" s="27"/>
      <c r="K44" s="27">
        <f>E44+I44</f>
        <v>0</v>
      </c>
      <c r="L44" s="27">
        <f>K44*N22</f>
        <v>0</v>
      </c>
      <c r="M44" s="27">
        <f>L44*O22</f>
        <v>0</v>
      </c>
      <c r="N44" s="29"/>
      <c r="O44" s="21"/>
      <c r="P44" s="21"/>
      <c r="Q44" s="21"/>
      <c r="R44" s="21"/>
      <c r="S44" s="20"/>
      <c r="T44" s="21"/>
      <c r="U44" s="21"/>
      <c r="V44" s="21"/>
      <c r="W44" s="40"/>
      <c r="X44" s="19"/>
    </row>
    <row r="45" spans="1:24" x14ac:dyDescent="0.2">
      <c r="A45" s="19"/>
      <c r="B45" s="19"/>
      <c r="C45" s="19"/>
      <c r="D45" s="21"/>
      <c r="E45" s="27"/>
      <c r="F45" s="27"/>
      <c r="G45" s="9"/>
      <c r="H45" s="21" t="s">
        <v>76</v>
      </c>
      <c r="I45" s="27"/>
      <c r="J45" s="27"/>
      <c r="K45" s="27">
        <f>E26+E32/10</f>
        <v>1020</v>
      </c>
      <c r="L45" s="27">
        <f>K45+F32/10</f>
        <v>1170</v>
      </c>
      <c r="M45" s="27">
        <f>L45</f>
        <v>1170</v>
      </c>
      <c r="N45" s="29" t="s">
        <v>37</v>
      </c>
      <c r="O45" s="21"/>
      <c r="P45" s="27">
        <f>P72-O72</f>
        <v>1200</v>
      </c>
      <c r="Q45" s="27">
        <f>Q72-P72</f>
        <v>1500</v>
      </c>
      <c r="R45" s="27">
        <f>R72-Q72</f>
        <v>0</v>
      </c>
      <c r="S45" s="27" t="s">
        <v>93</v>
      </c>
      <c r="T45" s="21"/>
      <c r="U45" s="27">
        <f>P73-O73</f>
        <v>1020</v>
      </c>
      <c r="V45" s="27">
        <f>Q73-P73</f>
        <v>1170</v>
      </c>
      <c r="W45" s="28">
        <f>R73-Q73</f>
        <v>1170</v>
      </c>
      <c r="X45" s="19"/>
    </row>
    <row r="46" spans="1:24" x14ac:dyDescent="0.2">
      <c r="A46" s="19"/>
      <c r="B46" s="19"/>
      <c r="C46" s="19"/>
      <c r="D46" s="21"/>
      <c r="E46" s="27"/>
      <c r="F46" s="27"/>
      <c r="G46" s="8" t="s">
        <v>80</v>
      </c>
      <c r="H46" s="21"/>
      <c r="I46" s="27"/>
      <c r="J46" s="27"/>
      <c r="K46" s="27">
        <f>K40-SUM(K41:K45)</f>
        <v>9940.0000000000073</v>
      </c>
      <c r="L46" s="27">
        <f>L40-SUM(L41:L45)</f>
        <v>11031.000000000007</v>
      </c>
      <c r="M46" s="27">
        <f>M40-SUM(M41:M45)</f>
        <v>12403.350000000006</v>
      </c>
      <c r="N46" s="29" t="s">
        <v>40</v>
      </c>
      <c r="O46" s="21"/>
      <c r="P46" s="27">
        <f>P75-O75</f>
        <v>1940.3999999999978</v>
      </c>
      <c r="Q46" s="27">
        <f>Q75-P75</f>
        <v>2134.440000000006</v>
      </c>
      <c r="R46" s="27">
        <f>R75-Q75</f>
        <v>2347.8839999999982</v>
      </c>
      <c r="S46" s="27" t="s">
        <v>44</v>
      </c>
      <c r="T46" s="21"/>
      <c r="U46" s="27">
        <f>U73-T73</f>
        <v>3551</v>
      </c>
      <c r="V46" s="27">
        <f>V73-U73</f>
        <v>4536.4025000000038</v>
      </c>
      <c r="W46" s="28">
        <f>W73-V73</f>
        <v>5055.1165000000037</v>
      </c>
      <c r="X46" s="19"/>
    </row>
    <row r="47" spans="1:24" x14ac:dyDescent="0.2">
      <c r="A47" s="19"/>
      <c r="B47" s="19"/>
      <c r="C47" s="19"/>
      <c r="D47" s="21"/>
      <c r="E47" s="27"/>
      <c r="F47" s="27"/>
      <c r="G47" s="29"/>
      <c r="H47" s="21" t="s">
        <v>77</v>
      </c>
      <c r="I47" s="27"/>
      <c r="J47" s="27"/>
      <c r="K47" s="27">
        <f>$E$19*(T75+U75)/2</f>
        <v>267.5</v>
      </c>
      <c r="L47" s="27">
        <f>$E$19*(U75+V75)/2</f>
        <v>252.5</v>
      </c>
      <c r="M47" s="27">
        <f>$E$19*(V75+W75)/2</f>
        <v>237.5</v>
      </c>
      <c r="N47" s="29" t="s">
        <v>48</v>
      </c>
      <c r="O47" s="21"/>
      <c r="P47" s="27">
        <f>-(U77-T77)</f>
        <v>8570.2706849315073</v>
      </c>
      <c r="Q47" s="27"/>
      <c r="R47" s="21"/>
      <c r="S47" s="27" t="s">
        <v>45</v>
      </c>
      <c r="T47" s="21"/>
      <c r="U47" s="27">
        <f>P65</f>
        <v>6770.7500000000055</v>
      </c>
      <c r="V47" s="27">
        <f>Q65</f>
        <v>7544.9500000000053</v>
      </c>
      <c r="W47" s="28">
        <f>R65</f>
        <v>8516.0950000000048</v>
      </c>
      <c r="X47" s="19"/>
    </row>
    <row r="48" spans="1:24" x14ac:dyDescent="0.2">
      <c r="A48" s="19"/>
      <c r="B48" s="19"/>
      <c r="C48" s="19"/>
      <c r="D48" s="21"/>
      <c r="E48" s="27"/>
      <c r="F48" s="27"/>
      <c r="G48" s="8" t="s">
        <v>81</v>
      </c>
      <c r="H48" s="21"/>
      <c r="I48" s="27"/>
      <c r="J48" s="27"/>
      <c r="K48" s="27">
        <f>K46-K47</f>
        <v>9672.5000000000073</v>
      </c>
      <c r="L48" s="27">
        <f>L46-L47</f>
        <v>10778.500000000007</v>
      </c>
      <c r="M48" s="27">
        <f>M46-M47</f>
        <v>12165.850000000006</v>
      </c>
      <c r="N48" s="29" t="s">
        <v>97</v>
      </c>
      <c r="O48" s="21"/>
      <c r="P48" s="27">
        <v>0</v>
      </c>
      <c r="Q48" s="27">
        <f>Q77-P77</f>
        <v>0</v>
      </c>
      <c r="R48" s="27">
        <f>R77-Q77</f>
        <v>0</v>
      </c>
      <c r="S48" s="27" t="s">
        <v>41</v>
      </c>
      <c r="T48" s="21"/>
      <c r="U48" s="27">
        <f>-(P76-O76)</f>
        <v>9669.5890410958891</v>
      </c>
      <c r="V48" s="27"/>
      <c r="W48" s="28"/>
      <c r="X48" s="19"/>
    </row>
    <row r="49" spans="1:24" x14ac:dyDescent="0.2">
      <c r="A49" s="19"/>
      <c r="B49" s="19"/>
      <c r="C49" s="19"/>
      <c r="D49" s="21"/>
      <c r="E49" s="27"/>
      <c r="F49" s="27"/>
      <c r="G49" s="8"/>
      <c r="H49" s="21" t="s">
        <v>78</v>
      </c>
      <c r="I49" s="27"/>
      <c r="J49" s="27"/>
      <c r="K49" s="27">
        <f>0.3*K48</f>
        <v>2901.7500000000023</v>
      </c>
      <c r="L49" s="27">
        <f>0.3*L48</f>
        <v>3233.550000000002</v>
      </c>
      <c r="M49" s="27">
        <f>0.3*M48</f>
        <v>3649.7550000000015</v>
      </c>
      <c r="N49" s="53" t="s">
        <v>92</v>
      </c>
      <c r="O49" s="21"/>
      <c r="P49" s="27">
        <f>P78-F10</f>
        <v>0</v>
      </c>
      <c r="Q49" s="27">
        <f>Q78-P78</f>
        <v>0</v>
      </c>
      <c r="R49" s="27">
        <f>R78-Q78</f>
        <v>0</v>
      </c>
      <c r="S49" s="27" t="s">
        <v>97</v>
      </c>
      <c r="T49" s="21"/>
      <c r="U49" s="27">
        <f>-(P77-O77)</f>
        <v>760</v>
      </c>
      <c r="V49" s="21"/>
      <c r="W49" s="40"/>
      <c r="X49" s="19"/>
    </row>
    <row r="50" spans="1:24" ht="13.5" thickBot="1" x14ac:dyDescent="0.25">
      <c r="A50" s="19"/>
      <c r="B50" s="19"/>
      <c r="C50" s="19"/>
      <c r="D50" s="21"/>
      <c r="E50" s="27"/>
      <c r="F50" s="27"/>
      <c r="G50" s="10" t="s">
        <v>82</v>
      </c>
      <c r="H50" s="34"/>
      <c r="I50" s="36"/>
      <c r="J50" s="36"/>
      <c r="K50" s="36">
        <f>K48-K49</f>
        <v>6770.7500000000055</v>
      </c>
      <c r="L50" s="36">
        <f>L48-L49</f>
        <v>7544.9500000000053</v>
      </c>
      <c r="M50" s="36">
        <f>M48-M49</f>
        <v>8516.0950000000048</v>
      </c>
      <c r="N50" s="53" t="s">
        <v>94</v>
      </c>
      <c r="O50" s="21"/>
      <c r="P50" s="27">
        <f t="shared" ref="P50:R51" si="0">-(U75-T75)</f>
        <v>300</v>
      </c>
      <c r="Q50" s="27">
        <f t="shared" si="0"/>
        <v>300</v>
      </c>
      <c r="R50" s="27">
        <f t="shared" si="0"/>
        <v>300</v>
      </c>
      <c r="S50" s="27" t="s">
        <v>96</v>
      </c>
      <c r="T50" s="21"/>
      <c r="U50" s="27">
        <f>U78-T78</f>
        <v>801.75000000000227</v>
      </c>
      <c r="V50" s="27">
        <f>V78-U78</f>
        <v>331.79999999999973</v>
      </c>
      <c r="W50" s="28">
        <f>W78-V78</f>
        <v>416.20499999999947</v>
      </c>
      <c r="X50" s="19"/>
    </row>
    <row r="51" spans="1:24" x14ac:dyDescent="0.2">
      <c r="A51" s="19"/>
      <c r="B51" s="19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19"/>
      <c r="N51" s="53" t="s">
        <v>95</v>
      </c>
      <c r="O51" s="21"/>
      <c r="P51" s="27">
        <f t="shared" si="0"/>
        <v>3500</v>
      </c>
      <c r="Q51" s="27">
        <f t="shared" si="0"/>
        <v>0</v>
      </c>
      <c r="R51" s="27">
        <f t="shared" si="0"/>
        <v>0</v>
      </c>
      <c r="S51" s="54" t="s">
        <v>48</v>
      </c>
      <c r="T51" s="21"/>
      <c r="U51" s="27"/>
      <c r="V51" s="21">
        <f>V77-U77</f>
        <v>262.97293150684982</v>
      </c>
      <c r="W51" s="40">
        <f>W77-V77</f>
        <v>289.27022465753453</v>
      </c>
      <c r="X51" s="19"/>
    </row>
    <row r="52" spans="1:24" x14ac:dyDescent="0.2">
      <c r="A52" s="19"/>
      <c r="B52" s="19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19"/>
      <c r="N52" s="41" t="s">
        <v>110</v>
      </c>
      <c r="O52" s="21"/>
      <c r="P52" s="27">
        <f>P79-O79</f>
        <v>840</v>
      </c>
      <c r="Q52" s="27">
        <f>Q79-P79</f>
        <v>320.70000000000095</v>
      </c>
      <c r="R52" s="27">
        <f>R79-Q79</f>
        <v>132.72000000000003</v>
      </c>
      <c r="S52" s="54" t="s">
        <v>98</v>
      </c>
      <c r="T52" s="21"/>
      <c r="U52" s="27"/>
      <c r="V52" s="21"/>
      <c r="W52" s="40"/>
      <c r="X52" s="19"/>
    </row>
    <row r="53" spans="1:24" x14ac:dyDescent="0.2">
      <c r="A53" s="19"/>
      <c r="B53" s="19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19"/>
      <c r="N53" s="29" t="s">
        <v>41</v>
      </c>
      <c r="O53" s="21"/>
      <c r="P53" s="27"/>
      <c r="Q53" s="27">
        <f>Q76-P76</f>
        <v>405.04109589041173</v>
      </c>
      <c r="R53" s="27">
        <f>R76-Q76</f>
        <v>445.54520547945231</v>
      </c>
      <c r="S53" s="20"/>
      <c r="T53" s="21"/>
      <c r="U53" s="27"/>
      <c r="V53" s="21"/>
      <c r="W53" s="40"/>
      <c r="X53" s="19"/>
    </row>
    <row r="54" spans="1:24" x14ac:dyDescent="0.2">
      <c r="A54" s="19"/>
      <c r="B54" s="21"/>
      <c r="C54" s="20"/>
      <c r="D54" s="20"/>
      <c r="E54" s="20"/>
      <c r="F54" s="20"/>
      <c r="G54" s="20"/>
      <c r="H54" s="20"/>
      <c r="I54" s="20"/>
      <c r="J54" s="20"/>
      <c r="K54" s="21"/>
      <c r="L54" s="21"/>
      <c r="M54" s="19"/>
      <c r="N54" s="29" t="s">
        <v>45</v>
      </c>
      <c r="O54" s="21"/>
      <c r="P54" s="27">
        <f>T74</f>
        <v>5300</v>
      </c>
      <c r="Q54" s="27">
        <f>K50</f>
        <v>6770.7500000000055</v>
      </c>
      <c r="R54" s="27">
        <f>L50</f>
        <v>7544.9500000000053</v>
      </c>
      <c r="S54" s="20"/>
      <c r="T54" s="21"/>
      <c r="U54" s="27"/>
      <c r="V54" s="21"/>
      <c r="W54" s="40"/>
      <c r="X54" s="19"/>
    </row>
    <row r="55" spans="1:24" x14ac:dyDescent="0.2">
      <c r="A55" s="19"/>
      <c r="B55" s="20"/>
      <c r="C55" s="20"/>
      <c r="D55" s="20"/>
      <c r="E55" s="20"/>
      <c r="F55" s="20"/>
      <c r="G55" s="20"/>
      <c r="H55" s="20"/>
      <c r="I55" s="20"/>
      <c r="J55" s="20"/>
      <c r="K55" s="21"/>
      <c r="L55" s="21"/>
      <c r="M55" s="19"/>
      <c r="N55" s="50" t="s">
        <v>4</v>
      </c>
      <c r="O55" s="21"/>
      <c r="P55" s="31">
        <f>SUM(P45:P54)</f>
        <v>21650.670684931505</v>
      </c>
      <c r="Q55" s="31">
        <f>SUM(Q45:Q54)</f>
        <v>11430.931095890424</v>
      </c>
      <c r="R55" s="31">
        <f>SUM(R45:R54)</f>
        <v>10771.099205479455</v>
      </c>
      <c r="S55" s="20" t="s">
        <v>4</v>
      </c>
      <c r="T55" s="21"/>
      <c r="U55" s="31">
        <f>SUM(U45:U52)</f>
        <v>22573.0890410959</v>
      </c>
      <c r="V55" s="31">
        <f>SUM(V45:V52)</f>
        <v>13846.125431506858</v>
      </c>
      <c r="W55" s="55">
        <f>SUM(W45:W52)</f>
        <v>15446.686724657542</v>
      </c>
      <c r="X55" s="19"/>
    </row>
    <row r="56" spans="1:24" x14ac:dyDescent="0.2">
      <c r="A56" s="19"/>
      <c r="B56" s="6"/>
      <c r="C56" s="20"/>
      <c r="D56" s="21"/>
      <c r="E56" s="21"/>
      <c r="F56" s="27"/>
      <c r="G56" s="13"/>
      <c r="H56" s="27"/>
      <c r="I56" s="27"/>
      <c r="J56" s="27"/>
      <c r="K56" s="21"/>
      <c r="L56" s="21"/>
      <c r="M56" s="19"/>
      <c r="N56" s="50"/>
      <c r="O56" s="21"/>
      <c r="P56" s="31"/>
      <c r="Q56" s="31"/>
      <c r="R56" s="31"/>
      <c r="S56" s="21"/>
      <c r="T56" s="21"/>
      <c r="U56" s="27"/>
      <c r="V56" s="21"/>
      <c r="W56" s="40"/>
      <c r="X56" s="19"/>
    </row>
    <row r="57" spans="1:24" x14ac:dyDescent="0.2">
      <c r="A57" s="19"/>
      <c r="B57" s="14"/>
      <c r="C57" s="21"/>
      <c r="D57" s="21"/>
      <c r="E57" s="21"/>
      <c r="F57" s="27"/>
      <c r="G57" s="12"/>
      <c r="H57" s="27"/>
      <c r="I57" s="27"/>
      <c r="J57" s="27"/>
      <c r="K57" s="21"/>
      <c r="L57" s="21"/>
      <c r="M57" s="19"/>
      <c r="N57" s="29"/>
      <c r="O57" s="21"/>
      <c r="P57" s="21"/>
      <c r="Q57" s="21"/>
      <c r="R57" s="21"/>
      <c r="S57" s="56" t="s">
        <v>107</v>
      </c>
      <c r="T57" s="56"/>
      <c r="U57" s="57">
        <f>U55-P55</f>
        <v>922.41835616439494</v>
      </c>
      <c r="V57" s="57">
        <f>V55-Q55</f>
        <v>2415.1943356164338</v>
      </c>
      <c r="W57" s="58">
        <f>W55-R55</f>
        <v>4675.5875191780869</v>
      </c>
      <c r="X57" s="19"/>
    </row>
    <row r="58" spans="1:24" ht="13.5" thickBot="1" x14ac:dyDescent="0.25">
      <c r="A58" s="19"/>
      <c r="B58" s="14"/>
      <c r="C58" s="21"/>
      <c r="D58" s="21"/>
      <c r="E58" s="21"/>
      <c r="F58" s="27"/>
      <c r="G58" s="12"/>
      <c r="H58" s="27"/>
      <c r="I58" s="27"/>
      <c r="J58" s="27"/>
      <c r="K58" s="21"/>
      <c r="L58" s="21"/>
      <c r="M58" s="19"/>
      <c r="N58" s="59"/>
      <c r="O58" s="34"/>
      <c r="P58" s="34"/>
      <c r="Q58" s="34"/>
      <c r="R58" s="34"/>
      <c r="S58" s="60" t="s">
        <v>108</v>
      </c>
      <c r="T58" s="61"/>
      <c r="U58" s="62">
        <f>U57</f>
        <v>922.41835616439494</v>
      </c>
      <c r="V58" s="62">
        <f>U58+V57</f>
        <v>3337.6126917808288</v>
      </c>
      <c r="W58" s="63">
        <f>V58+W57</f>
        <v>8013.2002109589157</v>
      </c>
      <c r="X58" s="19"/>
    </row>
    <row r="59" spans="1:24" x14ac:dyDescent="0.2">
      <c r="A59" s="19"/>
      <c r="B59" s="6"/>
      <c r="C59" s="21"/>
      <c r="D59" s="21"/>
      <c r="E59" s="21"/>
      <c r="F59" s="27"/>
      <c r="G59" s="12"/>
      <c r="H59" s="27"/>
      <c r="I59" s="27"/>
      <c r="J59" s="27"/>
      <c r="K59" s="21"/>
      <c r="L59" s="21"/>
      <c r="M59" s="19"/>
      <c r="N59" s="50" t="s">
        <v>115</v>
      </c>
      <c r="O59" s="21"/>
      <c r="P59" s="21"/>
      <c r="Q59" s="21"/>
      <c r="R59" s="40"/>
      <c r="S59" s="21"/>
      <c r="T59" s="21"/>
      <c r="U59" s="27"/>
      <c r="V59" s="27"/>
      <c r="W59" s="51"/>
      <c r="X59" s="19"/>
    </row>
    <row r="60" spans="1:24" x14ac:dyDescent="0.2">
      <c r="A60" s="19"/>
      <c r="B60" s="21"/>
      <c r="C60" s="21"/>
      <c r="D60" s="21"/>
      <c r="E60" s="21"/>
      <c r="F60" s="27"/>
      <c r="G60" s="13"/>
      <c r="H60" s="27"/>
      <c r="I60" s="27"/>
      <c r="J60" s="27"/>
      <c r="K60" s="21"/>
      <c r="L60" s="21"/>
      <c r="M60" s="19"/>
      <c r="N60" s="50"/>
      <c r="O60" s="21"/>
      <c r="P60" s="21"/>
      <c r="Q60" s="21"/>
      <c r="R60" s="40"/>
      <c r="S60" s="21"/>
      <c r="T60" s="21"/>
      <c r="U60" s="27"/>
      <c r="V60" s="27"/>
      <c r="W60" s="27"/>
      <c r="X60" s="19"/>
    </row>
    <row r="61" spans="1:24" x14ac:dyDescent="0.2">
      <c r="A61" s="19"/>
      <c r="B61" s="21"/>
      <c r="C61" s="21"/>
      <c r="D61" s="21"/>
      <c r="E61" s="21"/>
      <c r="F61" s="27"/>
      <c r="G61" s="13"/>
      <c r="H61" s="27"/>
      <c r="I61" s="27"/>
      <c r="J61" s="27"/>
      <c r="K61" s="21"/>
      <c r="L61" s="21"/>
      <c r="M61" s="19"/>
      <c r="N61" s="50" t="s">
        <v>30</v>
      </c>
      <c r="O61" s="21"/>
      <c r="P61" s="27">
        <f t="shared" ref="P61:R62" si="1">K46</f>
        <v>9940.0000000000073</v>
      </c>
      <c r="Q61" s="27">
        <f t="shared" si="1"/>
        <v>11031.000000000007</v>
      </c>
      <c r="R61" s="28">
        <f t="shared" si="1"/>
        <v>12403.350000000006</v>
      </c>
      <c r="S61" s="21"/>
      <c r="T61" s="21"/>
      <c r="U61" s="21"/>
      <c r="V61" s="21"/>
      <c r="W61" s="51"/>
      <c r="X61" s="19"/>
    </row>
    <row r="62" spans="1:24" x14ac:dyDescent="0.2">
      <c r="A62" s="19"/>
      <c r="B62" s="21"/>
      <c r="C62" s="21"/>
      <c r="D62" s="21"/>
      <c r="E62" s="21"/>
      <c r="F62" s="27"/>
      <c r="G62" s="27"/>
      <c r="H62" s="27"/>
      <c r="I62" s="27"/>
      <c r="J62" s="27"/>
      <c r="K62" s="27"/>
      <c r="L62" s="21"/>
      <c r="M62" s="19"/>
      <c r="N62" s="50" t="s">
        <v>31</v>
      </c>
      <c r="O62" s="21"/>
      <c r="P62" s="27">
        <f t="shared" si="1"/>
        <v>267.5</v>
      </c>
      <c r="Q62" s="27">
        <f t="shared" si="1"/>
        <v>252.5</v>
      </c>
      <c r="R62" s="28">
        <f t="shared" si="1"/>
        <v>237.5</v>
      </c>
      <c r="S62" s="21"/>
      <c r="T62" s="21"/>
      <c r="U62" s="21"/>
      <c r="V62" s="21"/>
      <c r="W62" s="51"/>
      <c r="X62" s="19"/>
    </row>
    <row r="63" spans="1:24" x14ac:dyDescent="0.2">
      <c r="A63" s="19"/>
      <c r="B63" s="6"/>
      <c r="C63" s="43"/>
      <c r="D63" s="21"/>
      <c r="E63" s="21"/>
      <c r="F63" s="27"/>
      <c r="G63" s="13"/>
      <c r="H63" s="27"/>
      <c r="I63" s="27"/>
      <c r="J63" s="27"/>
      <c r="K63" s="12"/>
      <c r="L63" s="21"/>
      <c r="M63" s="19"/>
      <c r="N63" s="50" t="s">
        <v>32</v>
      </c>
      <c r="O63" s="21"/>
      <c r="P63" s="27">
        <f>P61-P62</f>
        <v>9672.5000000000073</v>
      </c>
      <c r="Q63" s="27">
        <f>Q61-Q62</f>
        <v>10778.500000000007</v>
      </c>
      <c r="R63" s="28">
        <f>R61-R62</f>
        <v>12165.850000000006</v>
      </c>
      <c r="S63" s="21"/>
      <c r="T63" s="21"/>
      <c r="U63" s="21"/>
      <c r="V63" s="21"/>
      <c r="W63" s="51"/>
      <c r="X63" s="19"/>
    </row>
    <row r="64" spans="1:24" x14ac:dyDescent="0.2">
      <c r="A64" s="19"/>
      <c r="B64" s="21"/>
      <c r="C64" s="21"/>
      <c r="D64" s="20"/>
      <c r="E64" s="20"/>
      <c r="F64" s="27"/>
      <c r="G64" s="27"/>
      <c r="H64" s="54"/>
      <c r="I64" s="27"/>
      <c r="J64" s="27"/>
      <c r="K64" s="21"/>
      <c r="L64" s="21"/>
      <c r="M64" s="19"/>
      <c r="N64" s="50" t="s">
        <v>33</v>
      </c>
      <c r="O64" s="21"/>
      <c r="P64" s="27">
        <f>E21*P63</f>
        <v>2901.7500000000023</v>
      </c>
      <c r="Q64" s="27">
        <f>0.3*Q63</f>
        <v>3233.550000000002</v>
      </c>
      <c r="R64" s="28">
        <f>0.3*R63</f>
        <v>3649.7550000000015</v>
      </c>
      <c r="S64" s="21"/>
      <c r="T64" s="21"/>
      <c r="U64" s="21"/>
      <c r="V64" s="21"/>
      <c r="W64" s="51"/>
      <c r="X64" s="19"/>
    </row>
    <row r="65" spans="1:24" ht="13.5" thickBot="1" x14ac:dyDescent="0.25">
      <c r="A65" s="19"/>
      <c r="B65" s="21"/>
      <c r="C65" s="21"/>
      <c r="D65" s="21"/>
      <c r="E65" s="21"/>
      <c r="F65" s="27"/>
      <c r="G65" s="27"/>
      <c r="H65" s="54"/>
      <c r="I65" s="27"/>
      <c r="J65" s="27"/>
      <c r="K65" s="27"/>
      <c r="L65" s="21"/>
      <c r="M65" s="19"/>
      <c r="N65" s="59" t="s">
        <v>34</v>
      </c>
      <c r="O65" s="34"/>
      <c r="P65" s="36">
        <f>P63-P64</f>
        <v>6770.7500000000055</v>
      </c>
      <c r="Q65" s="36">
        <f>Q63-Q64</f>
        <v>7544.9500000000053</v>
      </c>
      <c r="R65" s="67">
        <f>R63-R64</f>
        <v>8516.0950000000048</v>
      </c>
      <c r="S65" s="21"/>
      <c r="T65" s="21"/>
      <c r="U65" s="21"/>
      <c r="V65" s="21"/>
      <c r="W65" s="51"/>
      <c r="X65" s="19"/>
    </row>
    <row r="66" spans="1:24" ht="13.5" thickBot="1" x14ac:dyDescent="0.25">
      <c r="A66" s="19"/>
      <c r="B66" s="21"/>
      <c r="C66" s="20"/>
      <c r="D66" s="21"/>
      <c r="E66" s="21"/>
      <c r="F66" s="31"/>
      <c r="G66" s="27"/>
      <c r="H66" s="27"/>
      <c r="I66" s="31"/>
      <c r="J66" s="27"/>
      <c r="K66" s="21"/>
      <c r="L66" s="27"/>
      <c r="M66" s="19"/>
      <c r="N66" s="29"/>
      <c r="O66" s="21"/>
      <c r="P66" s="21"/>
      <c r="Q66" s="21"/>
      <c r="R66" s="21"/>
      <c r="S66" s="21"/>
      <c r="T66" s="21"/>
      <c r="U66" s="21"/>
      <c r="V66" s="21"/>
      <c r="W66" s="51"/>
      <c r="X66" s="19"/>
    </row>
    <row r="67" spans="1:24" x14ac:dyDescent="0.2">
      <c r="A67" s="19"/>
      <c r="B67" s="21"/>
      <c r="C67" s="21"/>
      <c r="D67" s="21"/>
      <c r="E67" s="21"/>
      <c r="F67" s="27"/>
      <c r="G67" s="27"/>
      <c r="H67" s="31"/>
      <c r="I67" s="27"/>
      <c r="J67" s="31"/>
      <c r="K67" s="21"/>
      <c r="L67" s="21"/>
      <c r="M67" s="19"/>
      <c r="N67" s="64"/>
      <c r="O67" s="24"/>
      <c r="P67" s="24"/>
      <c r="Q67" s="24"/>
      <c r="R67" s="24"/>
      <c r="S67" s="24"/>
      <c r="T67" s="24"/>
      <c r="U67" s="24"/>
      <c r="V67" s="24"/>
      <c r="W67" s="38"/>
      <c r="X67" s="19"/>
    </row>
    <row r="68" spans="1:24" x14ac:dyDescent="0.2">
      <c r="A68" s="19"/>
      <c r="B68" s="21"/>
      <c r="C68" s="20"/>
      <c r="D68" s="21"/>
      <c r="E68" s="21"/>
      <c r="F68" s="31"/>
      <c r="G68" s="27"/>
      <c r="H68" s="31"/>
      <c r="I68" s="31"/>
      <c r="J68" s="31"/>
      <c r="K68" s="21"/>
      <c r="L68" s="21"/>
      <c r="M68" s="19"/>
      <c r="N68" s="50" t="s">
        <v>126</v>
      </c>
      <c r="O68" s="21"/>
      <c r="P68" s="21"/>
      <c r="Q68" s="21"/>
      <c r="R68" s="21"/>
      <c r="S68" s="21"/>
      <c r="T68" s="21"/>
      <c r="U68" s="21"/>
      <c r="V68" s="21"/>
      <c r="W68" s="40"/>
      <c r="X68" s="19"/>
    </row>
    <row r="69" spans="1:24" x14ac:dyDescent="0.2">
      <c r="A69" s="19"/>
      <c r="B69" s="21"/>
      <c r="C69" s="21"/>
      <c r="D69" s="21"/>
      <c r="E69" s="21"/>
      <c r="F69" s="27"/>
      <c r="G69" s="27"/>
      <c r="H69" s="27"/>
      <c r="I69" s="27"/>
      <c r="J69" s="27"/>
      <c r="K69" s="21"/>
      <c r="L69" s="21"/>
      <c r="M69" s="19"/>
      <c r="N69" s="29"/>
      <c r="O69" s="21"/>
      <c r="P69" s="21"/>
      <c r="Q69" s="21"/>
      <c r="R69" s="21"/>
      <c r="S69" s="21"/>
      <c r="T69" s="21"/>
      <c r="U69" s="21"/>
      <c r="V69" s="21"/>
      <c r="W69" s="40"/>
      <c r="X69" s="19"/>
    </row>
    <row r="70" spans="1:24" x14ac:dyDescent="0.2">
      <c r="A70" s="19"/>
      <c r="B70" s="21"/>
      <c r="C70" s="21"/>
      <c r="D70" s="21"/>
      <c r="E70" s="21"/>
      <c r="F70" s="27"/>
      <c r="G70" s="27"/>
      <c r="H70" s="27"/>
      <c r="I70" s="27"/>
      <c r="J70" s="27"/>
      <c r="K70" s="21"/>
      <c r="L70" s="21"/>
      <c r="M70" s="19"/>
      <c r="N70" s="50" t="s">
        <v>35</v>
      </c>
      <c r="O70" s="20">
        <v>0</v>
      </c>
      <c r="P70" s="20" t="s">
        <v>112</v>
      </c>
      <c r="Q70" s="20" t="s">
        <v>103</v>
      </c>
      <c r="R70" s="20" t="s">
        <v>104</v>
      </c>
      <c r="S70" s="20" t="s">
        <v>36</v>
      </c>
      <c r="T70" s="20">
        <v>0</v>
      </c>
      <c r="U70" s="20" t="s">
        <v>112</v>
      </c>
      <c r="V70" s="20" t="s">
        <v>103</v>
      </c>
      <c r="W70" s="26" t="s">
        <v>104</v>
      </c>
      <c r="X70" s="19"/>
    </row>
    <row r="71" spans="1:24" x14ac:dyDescent="0.2">
      <c r="A71" s="19"/>
      <c r="B71" s="21"/>
      <c r="C71" s="20"/>
      <c r="D71" s="20"/>
      <c r="E71" s="21"/>
      <c r="F71" s="27"/>
      <c r="G71" s="27"/>
      <c r="H71" s="27"/>
      <c r="I71" s="27"/>
      <c r="J71" s="27"/>
      <c r="K71" s="21"/>
      <c r="L71" s="21"/>
      <c r="M71" s="19"/>
      <c r="N71" s="29"/>
      <c r="O71" s="21"/>
      <c r="P71" s="21"/>
      <c r="Q71" s="21"/>
      <c r="R71" s="21"/>
      <c r="S71" s="21"/>
      <c r="T71" s="21"/>
      <c r="U71" s="21"/>
      <c r="V71" s="21"/>
      <c r="W71" s="40"/>
      <c r="X71" s="19"/>
    </row>
    <row r="72" spans="1:24" x14ac:dyDescent="0.2">
      <c r="A72" s="19"/>
      <c r="B72" s="20"/>
      <c r="C72" s="20"/>
      <c r="D72" s="20"/>
      <c r="E72" s="20"/>
      <c r="F72" s="31"/>
      <c r="G72" s="31"/>
      <c r="H72" s="31"/>
      <c r="I72" s="31"/>
      <c r="J72" s="31"/>
      <c r="K72" s="21"/>
      <c r="L72" s="21"/>
      <c r="M72" s="19"/>
      <c r="N72" s="50" t="s">
        <v>37</v>
      </c>
      <c r="O72" s="27">
        <f>F4</f>
        <v>9120</v>
      </c>
      <c r="P72" s="27">
        <f>F4+E32</f>
        <v>10320</v>
      </c>
      <c r="Q72" s="27">
        <f>P72+F32</f>
        <v>11820</v>
      </c>
      <c r="R72" s="27">
        <f>Q72</f>
        <v>11820</v>
      </c>
      <c r="S72" s="31" t="s">
        <v>43</v>
      </c>
      <c r="T72" s="27">
        <f>J4</f>
        <v>7200</v>
      </c>
      <c r="U72" s="27">
        <f>J4</f>
        <v>7200</v>
      </c>
      <c r="V72" s="27">
        <f>U72</f>
        <v>7200</v>
      </c>
      <c r="W72" s="28">
        <f>V72</f>
        <v>7200</v>
      </c>
      <c r="X72" s="19"/>
    </row>
    <row r="73" spans="1:24" x14ac:dyDescent="0.2">
      <c r="A73" s="19"/>
      <c r="B73" s="6"/>
      <c r="C73" s="21"/>
      <c r="D73" s="21"/>
      <c r="E73" s="21"/>
      <c r="F73" s="27"/>
      <c r="G73" s="13"/>
      <c r="H73" s="27"/>
      <c r="I73" s="27"/>
      <c r="J73" s="27"/>
      <c r="K73" s="21"/>
      <c r="L73" s="21"/>
      <c r="M73" s="19"/>
      <c r="N73" s="50" t="s">
        <v>38</v>
      </c>
      <c r="O73" s="27">
        <f t="shared" ref="O73:O80" si="2">F5</f>
        <v>2700</v>
      </c>
      <c r="P73" s="27">
        <f>O73+E26+E32/10</f>
        <v>3720</v>
      </c>
      <c r="Q73" s="27">
        <f>P73+L45</f>
        <v>4890</v>
      </c>
      <c r="R73" s="27">
        <f>Q73+M45</f>
        <v>6060</v>
      </c>
      <c r="S73" s="31" t="s">
        <v>44</v>
      </c>
      <c r="T73" s="27">
        <f t="shared" ref="T73:T80" si="3">J5</f>
        <v>2300</v>
      </c>
      <c r="U73" s="27">
        <f>T73+(1-E23)*T74</f>
        <v>5851</v>
      </c>
      <c r="V73" s="21">
        <f>U73+(1-$E$23)*P65</f>
        <v>10387.402500000004</v>
      </c>
      <c r="W73" s="40">
        <f>V73+(1-$E$23)*Q65</f>
        <v>15442.519000000008</v>
      </c>
      <c r="X73" s="19"/>
    </row>
    <row r="74" spans="1:24" x14ac:dyDescent="0.2">
      <c r="A74" s="19"/>
      <c r="B74" s="14"/>
      <c r="C74" s="21"/>
      <c r="D74" s="21"/>
      <c r="E74" s="27"/>
      <c r="F74" s="27"/>
      <c r="G74" s="12"/>
      <c r="H74" s="27"/>
      <c r="I74" s="27"/>
      <c r="J74" s="27"/>
      <c r="K74" s="27"/>
      <c r="L74" s="21"/>
      <c r="M74" s="19"/>
      <c r="N74" s="50" t="s">
        <v>39</v>
      </c>
      <c r="O74" s="27">
        <f>O72-O73</f>
        <v>6420</v>
      </c>
      <c r="P74" s="27">
        <f>P72-P73</f>
        <v>6600</v>
      </c>
      <c r="Q74" s="27">
        <f>Q72-Q73</f>
        <v>6930</v>
      </c>
      <c r="R74" s="27">
        <f>R72-R73</f>
        <v>5760</v>
      </c>
      <c r="S74" s="31" t="s">
        <v>45</v>
      </c>
      <c r="T74" s="27">
        <f t="shared" si="3"/>
        <v>5300</v>
      </c>
      <c r="U74" s="27">
        <f>P65</f>
        <v>6770.7500000000055</v>
      </c>
      <c r="V74" s="27">
        <f>Q65</f>
        <v>7544.9500000000053</v>
      </c>
      <c r="W74" s="28">
        <f>R65</f>
        <v>8516.0950000000048</v>
      </c>
      <c r="X74" s="19"/>
    </row>
    <row r="75" spans="1:24" x14ac:dyDescent="0.2">
      <c r="A75" s="19"/>
      <c r="B75" s="14"/>
      <c r="C75" s="21"/>
      <c r="D75" s="21"/>
      <c r="E75" s="27"/>
      <c r="F75" s="27"/>
      <c r="G75" s="12"/>
      <c r="H75" s="27"/>
      <c r="I75" s="27"/>
      <c r="J75" s="27"/>
      <c r="K75" s="27"/>
      <c r="L75" s="21"/>
      <c r="M75" s="19"/>
      <c r="N75" s="50" t="s">
        <v>40</v>
      </c>
      <c r="O75" s="27">
        <f t="shared" si="2"/>
        <v>15200</v>
      </c>
      <c r="P75" s="27">
        <f>F7+E31*E18*K40-E18*K40</f>
        <v>17140.399999999998</v>
      </c>
      <c r="Q75" s="27">
        <f>P75+E31*E18*L40-E18*L40</f>
        <v>19274.840000000004</v>
      </c>
      <c r="R75" s="27">
        <f>Q75+E31*E18*M40-E18*M40</f>
        <v>21622.724000000002</v>
      </c>
      <c r="S75" s="31" t="s">
        <v>46</v>
      </c>
      <c r="T75" s="27">
        <f t="shared" si="3"/>
        <v>5500</v>
      </c>
      <c r="U75" s="27">
        <f>J7-E33</f>
        <v>5200</v>
      </c>
      <c r="V75" s="27">
        <f>U75-N23</f>
        <v>4900</v>
      </c>
      <c r="W75" s="28">
        <f>V75-O23</f>
        <v>4600</v>
      </c>
      <c r="X75" s="19"/>
    </row>
    <row r="76" spans="1:24" x14ac:dyDescent="0.2">
      <c r="A76" s="19"/>
      <c r="B76" s="6"/>
      <c r="C76" s="21"/>
      <c r="D76" s="21"/>
      <c r="E76" s="27"/>
      <c r="F76" s="27"/>
      <c r="G76" s="12"/>
      <c r="H76" s="27"/>
      <c r="I76" s="27"/>
      <c r="J76" s="27"/>
      <c r="K76" s="27"/>
      <c r="L76" s="21"/>
      <c r="M76" s="19"/>
      <c r="N76" s="50" t="s">
        <v>41</v>
      </c>
      <c r="O76" s="27">
        <f t="shared" si="2"/>
        <v>13720</v>
      </c>
      <c r="P76" s="27">
        <f>$E$29*K40/365</f>
        <v>4050.4109589041104</v>
      </c>
      <c r="Q76" s="27">
        <f>$E$29*L40/365</f>
        <v>4455.4520547945222</v>
      </c>
      <c r="R76" s="27">
        <f>$E$29*M40/365</f>
        <v>4900.9972602739745</v>
      </c>
      <c r="S76" s="31" t="s">
        <v>47</v>
      </c>
      <c r="T76" s="27">
        <f t="shared" si="3"/>
        <v>3500</v>
      </c>
      <c r="U76" s="27">
        <v>0</v>
      </c>
      <c r="V76" s="27">
        <v>0</v>
      </c>
      <c r="W76" s="28">
        <v>0</v>
      </c>
      <c r="X76" s="19"/>
    </row>
    <row r="77" spans="1:24" x14ac:dyDescent="0.2">
      <c r="A77" s="19"/>
      <c r="B77" s="21"/>
      <c r="C77" s="21"/>
      <c r="D77" s="21"/>
      <c r="E77" s="27"/>
      <c r="F77" s="27"/>
      <c r="G77" s="13"/>
      <c r="H77" s="27"/>
      <c r="I77" s="27"/>
      <c r="J77" s="27"/>
      <c r="K77" s="27"/>
      <c r="L77" s="21"/>
      <c r="M77" s="19"/>
      <c r="N77" s="50" t="s">
        <v>42</v>
      </c>
      <c r="O77" s="27">
        <f t="shared" si="2"/>
        <v>1760</v>
      </c>
      <c r="P77" s="27">
        <f>E27</f>
        <v>1000</v>
      </c>
      <c r="Q77" s="27">
        <f>E27</f>
        <v>1000</v>
      </c>
      <c r="R77" s="27">
        <f>Q77</f>
        <v>1000</v>
      </c>
      <c r="S77" s="31" t="s">
        <v>48</v>
      </c>
      <c r="T77" s="27">
        <f t="shared" si="3"/>
        <v>11200</v>
      </c>
      <c r="U77" s="21">
        <f>$E$30*$E$31*$E$18*K40/365</f>
        <v>2629.7293150684936</v>
      </c>
      <c r="V77" s="21">
        <f>$E$30*$E$31*$E$18*L40/365</f>
        <v>2892.7022465753435</v>
      </c>
      <c r="W77" s="40">
        <f>$E$30*$E$31*$E$18*M40/365</f>
        <v>3181.972471232878</v>
      </c>
      <c r="X77" s="19"/>
    </row>
    <row r="78" spans="1:24" x14ac:dyDescent="0.2">
      <c r="A78" s="19"/>
      <c r="B78" s="21"/>
      <c r="C78" s="21"/>
      <c r="D78" s="21"/>
      <c r="E78" s="27"/>
      <c r="F78" s="27"/>
      <c r="G78" s="13"/>
      <c r="H78" s="27"/>
      <c r="I78" s="27"/>
      <c r="J78" s="27"/>
      <c r="K78" s="27"/>
      <c r="L78" s="21"/>
      <c r="M78" s="19"/>
      <c r="N78" s="50" t="s">
        <v>109</v>
      </c>
      <c r="O78" s="27">
        <f t="shared" si="2"/>
        <v>0</v>
      </c>
      <c r="P78" s="27">
        <f>H23*0.33*J6</f>
        <v>0</v>
      </c>
      <c r="Q78" s="27">
        <f>H23*0.33*P65</f>
        <v>0</v>
      </c>
      <c r="R78" s="27">
        <f>H23*0.33*Q65</f>
        <v>0</v>
      </c>
      <c r="S78" s="31" t="s">
        <v>49</v>
      </c>
      <c r="T78" s="27">
        <f t="shared" si="3"/>
        <v>2100</v>
      </c>
      <c r="U78" s="27">
        <f>P64</f>
        <v>2901.7500000000023</v>
      </c>
      <c r="V78" s="27">
        <f>Q64</f>
        <v>3233.550000000002</v>
      </c>
      <c r="W78" s="28">
        <f>R64</f>
        <v>3649.7550000000015</v>
      </c>
      <c r="X78" s="19"/>
    </row>
    <row r="79" spans="1:24" x14ac:dyDescent="0.2">
      <c r="A79" s="19"/>
      <c r="B79" s="21"/>
      <c r="C79" s="21"/>
      <c r="D79" s="21"/>
      <c r="E79" s="27"/>
      <c r="F79" s="27"/>
      <c r="G79" s="27"/>
      <c r="H79" s="27"/>
      <c r="I79" s="27"/>
      <c r="J79" s="27"/>
      <c r="K79" s="27"/>
      <c r="L79" s="21"/>
      <c r="M79" s="19"/>
      <c r="N79" s="50" t="s">
        <v>105</v>
      </c>
      <c r="O79" s="27">
        <f t="shared" si="2"/>
        <v>0</v>
      </c>
      <c r="P79" s="27">
        <f>H21*2*J10</f>
        <v>840</v>
      </c>
      <c r="Q79" s="27">
        <f>H21*2*P64</f>
        <v>1160.700000000001</v>
      </c>
      <c r="R79" s="21">
        <f>H21*2*Q64</f>
        <v>1293.420000000001</v>
      </c>
      <c r="S79" s="27"/>
      <c r="T79" s="27"/>
      <c r="U79" s="27"/>
      <c r="V79" s="21"/>
      <c r="W79" s="40"/>
      <c r="X79" s="19"/>
    </row>
    <row r="80" spans="1:24" x14ac:dyDescent="0.2">
      <c r="A80" s="19"/>
      <c r="B80" s="6"/>
      <c r="C80" s="43"/>
      <c r="D80" s="21"/>
      <c r="E80" s="27"/>
      <c r="F80" s="27"/>
      <c r="G80" s="13"/>
      <c r="H80" s="27"/>
      <c r="I80" s="27"/>
      <c r="J80" s="27"/>
      <c r="K80" s="27"/>
      <c r="L80" s="21"/>
      <c r="M80" s="19"/>
      <c r="N80" s="50" t="s">
        <v>4</v>
      </c>
      <c r="O80" s="27">
        <f t="shared" si="2"/>
        <v>37100</v>
      </c>
      <c r="P80" s="31">
        <f>SUM(P74:P79)</f>
        <v>29630.810958904109</v>
      </c>
      <c r="Q80" s="31">
        <f>SUM(Q74:Q79)</f>
        <v>32820.992054794529</v>
      </c>
      <c r="R80" s="31">
        <f>SUM(R74:R79)</f>
        <v>34577.141260273973</v>
      </c>
      <c r="S80" s="31" t="s">
        <v>4</v>
      </c>
      <c r="T80" s="27">
        <f t="shared" si="3"/>
        <v>37100</v>
      </c>
      <c r="U80" s="31">
        <f>SUM(U72:U79)</f>
        <v>30553.229315068504</v>
      </c>
      <c r="V80" s="31">
        <f>SUM(V72:V79)</f>
        <v>36158.604746575351</v>
      </c>
      <c r="W80" s="55">
        <f>SUM(W72:W79)</f>
        <v>42590.341471232896</v>
      </c>
      <c r="X80" s="19"/>
    </row>
    <row r="81" spans="1:24" x14ac:dyDescent="0.2">
      <c r="A81" s="19"/>
      <c r="B81" s="21"/>
      <c r="C81" s="21"/>
      <c r="D81" s="21"/>
      <c r="E81" s="21"/>
      <c r="F81" s="27"/>
      <c r="G81" s="27"/>
      <c r="H81" s="54"/>
      <c r="I81" s="27"/>
      <c r="J81" s="27"/>
      <c r="K81" s="27"/>
      <c r="L81" s="21"/>
      <c r="M81" s="19"/>
      <c r="N81" s="29"/>
      <c r="O81" s="21"/>
      <c r="P81" s="27"/>
      <c r="Q81" s="27"/>
      <c r="R81" s="27"/>
      <c r="S81" s="27"/>
      <c r="T81" s="27"/>
      <c r="U81" s="21"/>
      <c r="V81" s="21"/>
      <c r="W81" s="40"/>
      <c r="X81" s="19"/>
    </row>
    <row r="82" spans="1:24" ht="13.5" thickBot="1" x14ac:dyDescent="0.25">
      <c r="A82" s="19"/>
      <c r="B82" s="21"/>
      <c r="C82" s="20"/>
      <c r="D82" s="20"/>
      <c r="E82" s="20"/>
      <c r="F82" s="31"/>
      <c r="G82" s="27"/>
      <c r="H82" s="31"/>
      <c r="I82" s="31"/>
      <c r="J82" s="31"/>
      <c r="K82" s="20"/>
      <c r="L82" s="21"/>
      <c r="M82" s="19"/>
      <c r="N82" s="59"/>
      <c r="O82" s="33"/>
      <c r="P82" s="36"/>
      <c r="Q82" s="36"/>
      <c r="R82" s="62" t="s">
        <v>106</v>
      </c>
      <c r="S82" s="62"/>
      <c r="T82" s="62"/>
      <c r="U82" s="62">
        <f>U80-P80</f>
        <v>922.41835616439494</v>
      </c>
      <c r="V82" s="62">
        <f>V80-Q80</f>
        <v>3337.6126917808215</v>
      </c>
      <c r="W82" s="63">
        <f>W80-R80</f>
        <v>8013.200210958923</v>
      </c>
      <c r="X82" s="19"/>
    </row>
    <row r="83" spans="1:24" x14ac:dyDescent="0.2">
      <c r="A83" s="19"/>
      <c r="B83" s="19"/>
      <c r="C83" s="19"/>
      <c r="D83" s="19"/>
      <c r="E83" s="19"/>
      <c r="F83" s="27"/>
      <c r="G83" s="19"/>
      <c r="H83" s="19"/>
      <c r="I83" s="19"/>
      <c r="J83" s="19"/>
      <c r="K83" s="19"/>
      <c r="L83" s="19"/>
      <c r="M83" s="21"/>
      <c r="N83" s="21"/>
      <c r="O83" s="21"/>
      <c r="P83" s="21"/>
      <c r="Q83" s="21"/>
      <c r="R83" s="20"/>
      <c r="S83" s="20"/>
      <c r="T83" s="20"/>
      <c r="U83" s="31"/>
      <c r="V83" s="31"/>
      <c r="W83" s="31"/>
      <c r="X83" s="21"/>
    </row>
    <row r="84" spans="1:24" x14ac:dyDescent="0.2"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4" x14ac:dyDescent="0.2">
      <c r="K85" s="7"/>
      <c r="N85" s="1"/>
      <c r="O85" s="1"/>
      <c r="P85" s="1"/>
      <c r="Q85" s="1"/>
      <c r="R85" s="1"/>
      <c r="S85" s="1"/>
      <c r="T85" s="1"/>
      <c r="U85" s="1"/>
      <c r="V85" s="1"/>
    </row>
    <row r="86" spans="1:24" x14ac:dyDescent="0.2">
      <c r="C86" s="15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2"/>
      <c r="O86" s="1"/>
      <c r="P86" s="1"/>
      <c r="Q86" s="1"/>
      <c r="R86" s="1"/>
      <c r="S86" s="1"/>
      <c r="T86" s="11"/>
      <c r="U86" s="1"/>
      <c r="V86" s="1"/>
    </row>
    <row r="87" spans="1:24" x14ac:dyDescent="0.2">
      <c r="C87" s="15"/>
      <c r="D87" s="17"/>
      <c r="E87" s="17"/>
      <c r="F87" s="17"/>
      <c r="G87" s="17"/>
      <c r="H87" s="17"/>
      <c r="I87" s="17"/>
      <c r="J87" s="17"/>
      <c r="K87" s="11"/>
      <c r="L87" s="1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4" x14ac:dyDescent="0.2">
      <c r="C88" s="15"/>
      <c r="D88" s="17"/>
      <c r="E88" s="17"/>
      <c r="F88" s="17"/>
      <c r="G88" s="17"/>
      <c r="H88" s="17"/>
      <c r="I88" s="17"/>
      <c r="J88" s="17"/>
      <c r="K88" s="18"/>
      <c r="L88" s="18"/>
      <c r="M88" s="1"/>
      <c r="N88" s="2"/>
      <c r="O88" s="1"/>
      <c r="P88" s="1"/>
      <c r="Q88" s="1"/>
      <c r="R88" s="1"/>
      <c r="S88" s="1"/>
      <c r="T88" s="1"/>
      <c r="U88" s="1"/>
      <c r="V88" s="1"/>
    </row>
    <row r="89" spans="1:24" x14ac:dyDescent="0.2">
      <c r="C89" s="15"/>
      <c r="D89" s="17"/>
      <c r="E89" s="17"/>
      <c r="F89" s="17"/>
      <c r="G89" s="17"/>
      <c r="H89" s="17"/>
      <c r="I89" s="17"/>
      <c r="J89" s="17"/>
      <c r="K89" s="11"/>
      <c r="L89" s="1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4" x14ac:dyDescent="0.2">
      <c r="C90" s="15"/>
      <c r="D90" s="17"/>
      <c r="E90" s="17"/>
      <c r="F90" s="17"/>
      <c r="G90" s="17"/>
      <c r="H90" s="17"/>
      <c r="I90" s="17"/>
      <c r="J90" s="17"/>
      <c r="K90" s="11"/>
      <c r="L90" s="11"/>
      <c r="M90" s="1"/>
      <c r="N90" s="2"/>
      <c r="O90" s="1"/>
      <c r="P90" s="1"/>
      <c r="Q90" s="1"/>
      <c r="R90" s="1"/>
      <c r="S90" s="2"/>
      <c r="T90" s="1"/>
      <c r="U90" s="1"/>
      <c r="V90" s="1"/>
    </row>
    <row r="91" spans="1:24" x14ac:dyDescent="0.2">
      <c r="C91" s="15"/>
      <c r="D91" s="17"/>
      <c r="E91" s="17"/>
      <c r="F91" s="17"/>
      <c r="G91" s="17"/>
      <c r="H91" s="17"/>
      <c r="I91" s="17"/>
      <c r="J91" s="17"/>
      <c r="K91" s="11"/>
      <c r="L91" s="11"/>
      <c r="M91" s="1"/>
      <c r="N91" s="1"/>
      <c r="O91" s="1"/>
      <c r="P91" s="1"/>
      <c r="Q91" s="1"/>
      <c r="R91" s="1"/>
      <c r="S91" s="2"/>
      <c r="T91" s="1"/>
      <c r="U91" s="1"/>
      <c r="V91" s="1"/>
    </row>
    <row r="92" spans="1:24" x14ac:dyDescent="0.2">
      <c r="C92" s="15"/>
      <c r="D92" s="17"/>
      <c r="E92" s="17"/>
      <c r="F92" s="17"/>
      <c r="G92" s="17"/>
      <c r="H92" s="17"/>
      <c r="I92" s="17"/>
      <c r="J92" s="17"/>
      <c r="K92" s="11"/>
      <c r="L92" s="11"/>
      <c r="M92" s="1"/>
      <c r="N92" s="2"/>
      <c r="O92" s="1"/>
      <c r="P92" s="1"/>
      <c r="Q92" s="1"/>
      <c r="R92" s="1"/>
      <c r="S92" s="2"/>
      <c r="T92" s="1"/>
      <c r="U92" s="1"/>
      <c r="V92" s="1"/>
    </row>
    <row r="93" spans="1:24" x14ac:dyDescent="0.2">
      <c r="C93" s="15"/>
      <c r="D93" s="17"/>
      <c r="E93" s="17"/>
      <c r="F93" s="17"/>
      <c r="G93" s="17"/>
      <c r="H93" s="17"/>
      <c r="I93" s="17"/>
      <c r="J93" s="17"/>
      <c r="K93" s="11"/>
      <c r="L93" s="11"/>
      <c r="M93" s="1"/>
      <c r="N93" s="2"/>
      <c r="O93" s="1"/>
      <c r="P93" s="1"/>
      <c r="Q93" s="1"/>
      <c r="R93" s="1"/>
      <c r="S93" s="2"/>
      <c r="T93" s="1"/>
      <c r="U93" s="1"/>
      <c r="V93" s="1"/>
    </row>
    <row r="94" spans="1:24" x14ac:dyDescent="0.2">
      <c r="C94" s="15"/>
      <c r="D94" s="17"/>
      <c r="E94" s="17"/>
      <c r="F94" s="17"/>
      <c r="G94" s="17"/>
      <c r="H94" s="17"/>
      <c r="I94" s="17"/>
      <c r="J94" s="17"/>
      <c r="K94" s="11"/>
      <c r="L94" s="11"/>
      <c r="M94" s="1"/>
      <c r="N94" s="2"/>
      <c r="O94" s="1"/>
      <c r="P94" s="1"/>
      <c r="Q94" s="1"/>
      <c r="R94" s="1"/>
      <c r="S94" s="2"/>
      <c r="T94" s="1"/>
      <c r="U94" s="1"/>
      <c r="V94" s="1"/>
    </row>
    <row r="95" spans="1:24" x14ac:dyDescent="0.2">
      <c r="C95" s="15"/>
      <c r="D95" s="18"/>
      <c r="E95" s="17"/>
      <c r="F95" s="17"/>
      <c r="G95" s="17"/>
      <c r="H95" s="18"/>
      <c r="I95" s="18"/>
      <c r="J95" s="18"/>
      <c r="K95" s="11"/>
      <c r="L95" s="11"/>
      <c r="M95" s="1"/>
      <c r="N95" s="2"/>
      <c r="O95" s="1"/>
      <c r="P95" s="1"/>
      <c r="Q95" s="1"/>
      <c r="R95" s="1"/>
      <c r="S95" s="2"/>
      <c r="T95" s="1"/>
      <c r="U95" s="1"/>
      <c r="V95" s="1"/>
    </row>
    <row r="96" spans="1:24" x14ac:dyDescent="0.2">
      <c r="C96" s="15"/>
      <c r="D96" s="15"/>
      <c r="E96" s="15"/>
      <c r="F96" s="15"/>
      <c r="G96" s="15"/>
      <c r="H96" s="15"/>
      <c r="I96" s="15"/>
      <c r="J96" s="15"/>
      <c r="K96" s="1"/>
      <c r="L96" s="1"/>
      <c r="M96" s="1"/>
      <c r="N96" s="2"/>
      <c r="O96" s="1"/>
      <c r="P96" s="1"/>
      <c r="Q96" s="1"/>
      <c r="R96" s="1"/>
      <c r="S96" s="2"/>
      <c r="T96" s="1"/>
      <c r="U96" s="1"/>
      <c r="V96" s="1"/>
    </row>
    <row r="97" spans="14:22" x14ac:dyDescent="0.2">
      <c r="N97" s="2"/>
      <c r="O97" s="1"/>
      <c r="P97" s="1"/>
      <c r="Q97" s="1"/>
      <c r="R97" s="1"/>
      <c r="S97" s="2"/>
      <c r="T97" s="1"/>
      <c r="U97" s="1"/>
      <c r="V97" s="1"/>
    </row>
    <row r="98" spans="14:22" x14ac:dyDescent="0.2">
      <c r="N98" s="2"/>
      <c r="O98" s="1"/>
      <c r="P98" s="1"/>
      <c r="Q98" s="1"/>
      <c r="R98" s="1"/>
      <c r="S98" s="2"/>
      <c r="T98" s="1"/>
      <c r="U98" s="1"/>
      <c r="V98" s="1"/>
    </row>
    <row r="99" spans="14:22" x14ac:dyDescent="0.2">
      <c r="N99" s="1"/>
      <c r="O99" s="1"/>
      <c r="P99" s="1"/>
      <c r="Q99" s="1"/>
      <c r="R99" s="1"/>
      <c r="S99" s="2"/>
      <c r="T99" s="1"/>
      <c r="U99" s="1"/>
      <c r="V99" s="1"/>
    </row>
    <row r="100" spans="14:22" x14ac:dyDescent="0.2">
      <c r="N100" s="2"/>
      <c r="O100" s="1"/>
      <c r="P100" s="2"/>
      <c r="Q100" s="1"/>
      <c r="R100" s="1"/>
      <c r="S100" s="2"/>
      <c r="T100" s="1"/>
      <c r="U100" s="2"/>
      <c r="V100" s="1"/>
    </row>
    <row r="101" spans="14:22" x14ac:dyDescent="0.2">
      <c r="N101" s="1"/>
      <c r="O101" s="1"/>
      <c r="P101" s="1"/>
      <c r="Q101" s="1"/>
      <c r="R101" s="1"/>
      <c r="S101" s="1"/>
      <c r="T101" s="1"/>
      <c r="U101" s="1"/>
      <c r="V101" s="1"/>
    </row>
    <row r="102" spans="14:22" x14ac:dyDescent="0.2">
      <c r="N102" s="1"/>
      <c r="O102" s="1"/>
      <c r="P102" s="1"/>
      <c r="Q102" s="1"/>
      <c r="R102" s="1"/>
      <c r="S102" s="1"/>
      <c r="T102" s="1"/>
      <c r="U102" s="1"/>
      <c r="V102" s="1"/>
    </row>
    <row r="103" spans="14:22" x14ac:dyDescent="0.2">
      <c r="N103" s="2"/>
      <c r="O103" s="1"/>
      <c r="P103" s="1"/>
      <c r="Q103" s="1"/>
      <c r="R103" s="1"/>
      <c r="S103" s="1"/>
      <c r="T103" s="1"/>
      <c r="U103" s="1"/>
      <c r="V103" s="1"/>
    </row>
    <row r="104" spans="14:22" x14ac:dyDescent="0.2">
      <c r="N104" s="2"/>
      <c r="O104" s="1"/>
      <c r="P104" s="1"/>
      <c r="Q104" s="1"/>
      <c r="R104" s="1"/>
      <c r="S104" s="1"/>
      <c r="T104" s="1"/>
      <c r="U104" s="1"/>
      <c r="V104" s="1"/>
    </row>
    <row r="105" spans="14:22" x14ac:dyDescent="0.2">
      <c r="N105" s="2"/>
      <c r="O105" s="1"/>
      <c r="P105" s="1"/>
      <c r="Q105" s="1"/>
      <c r="R105" s="1"/>
      <c r="S105" s="1"/>
      <c r="T105" s="1"/>
      <c r="U105" s="1"/>
      <c r="V105" s="1"/>
    </row>
    <row r="106" spans="14:22" x14ac:dyDescent="0.2">
      <c r="N106" s="2"/>
      <c r="O106" s="1"/>
      <c r="P106" s="1"/>
      <c r="Q106" s="1"/>
      <c r="R106" s="1"/>
      <c r="S106" s="1"/>
      <c r="T106" s="1"/>
      <c r="U106" s="1"/>
      <c r="V106" s="1"/>
    </row>
    <row r="107" spans="14:22" x14ac:dyDescent="0.2">
      <c r="N107" s="2"/>
      <c r="O107" s="1"/>
      <c r="P107" s="1"/>
      <c r="Q107" s="1"/>
      <c r="R107" s="1"/>
      <c r="S107" s="1"/>
      <c r="T107" s="1"/>
      <c r="U107" s="1"/>
      <c r="V107" s="1"/>
    </row>
    <row r="108" spans="14:22" x14ac:dyDescent="0.2">
      <c r="N108" s="2"/>
      <c r="O108" s="1"/>
      <c r="P108" s="1"/>
      <c r="Q108" s="1"/>
      <c r="R108" s="1"/>
      <c r="S108" s="1"/>
      <c r="T108" s="1"/>
      <c r="U108" s="1"/>
      <c r="V108" s="1"/>
    </row>
    <row r="109" spans="14:22" x14ac:dyDescent="0.2">
      <c r="N109" s="2"/>
      <c r="O109" s="1"/>
      <c r="P109" s="1"/>
      <c r="Q109" s="1"/>
      <c r="R109" s="1"/>
      <c r="S109" s="1"/>
      <c r="T109" s="1"/>
      <c r="U109" s="1"/>
      <c r="V109" s="1"/>
    </row>
    <row r="110" spans="14:22" x14ac:dyDescent="0.2">
      <c r="N110" s="1"/>
      <c r="O110" s="1"/>
      <c r="P110" s="1"/>
      <c r="Q110" s="1"/>
      <c r="R110" s="1"/>
      <c r="S110" s="1"/>
      <c r="T110" s="1"/>
      <c r="U110" s="1"/>
      <c r="V110" s="1"/>
    </row>
    <row r="111" spans="14:22" x14ac:dyDescent="0.2">
      <c r="N111" s="1"/>
      <c r="O111" s="1"/>
      <c r="P111" s="1"/>
      <c r="Q111" s="1"/>
      <c r="R111" s="1"/>
      <c r="S111" s="1"/>
      <c r="T111" s="1"/>
      <c r="U111" s="1"/>
      <c r="V111" s="1"/>
    </row>
    <row r="112" spans="14:22" x14ac:dyDescent="0.2">
      <c r="N112" s="2"/>
      <c r="O112" s="1"/>
      <c r="P112" s="1"/>
      <c r="Q112" s="1"/>
      <c r="R112" s="1"/>
      <c r="S112" s="1"/>
      <c r="T112" s="1"/>
      <c r="U112" s="1"/>
      <c r="V112" s="1"/>
    </row>
    <row r="113" spans="14:22" x14ac:dyDescent="0.2">
      <c r="N113" s="1"/>
      <c r="O113" s="1"/>
      <c r="P113" s="1"/>
      <c r="Q113" s="1"/>
      <c r="R113" s="1"/>
      <c r="S113" s="1"/>
      <c r="T113" s="1"/>
      <c r="U113" s="1"/>
      <c r="V113" s="1"/>
    </row>
    <row r="114" spans="14:22" x14ac:dyDescent="0.2">
      <c r="N114" s="1"/>
      <c r="O114" s="1"/>
      <c r="P114" s="1"/>
      <c r="Q114" s="1"/>
      <c r="R114" s="1"/>
      <c r="S114" s="1"/>
      <c r="T114" s="1"/>
      <c r="U114" s="1"/>
      <c r="V114" s="1"/>
    </row>
    <row r="115" spans="14:22" x14ac:dyDescent="0.2">
      <c r="N115" s="1"/>
      <c r="O115" s="1"/>
      <c r="P115" s="1"/>
      <c r="Q115" s="1"/>
      <c r="R115" s="1"/>
      <c r="S115" s="1"/>
      <c r="T115" s="1"/>
      <c r="U115" s="1"/>
      <c r="V115" s="1"/>
    </row>
    <row r="116" spans="14:22" x14ac:dyDescent="0.2">
      <c r="N116" s="2"/>
      <c r="O116" s="2"/>
      <c r="P116" s="2"/>
      <c r="Q116" s="1"/>
      <c r="R116" s="1"/>
      <c r="S116" s="1"/>
      <c r="T116" s="1"/>
      <c r="U116" s="1"/>
      <c r="V116" s="1"/>
    </row>
    <row r="117" spans="14:22" x14ac:dyDescent="0.2">
      <c r="N117" s="1"/>
      <c r="O117" s="1"/>
      <c r="P117" s="1"/>
      <c r="Q117" s="1"/>
      <c r="R117" s="1"/>
      <c r="S117" s="1"/>
      <c r="T117" s="1"/>
      <c r="U117" s="1"/>
      <c r="V117" s="1"/>
    </row>
    <row r="118" spans="14:22" x14ac:dyDescent="0.2">
      <c r="N118" s="1"/>
      <c r="O118" s="1"/>
      <c r="P118" s="1"/>
      <c r="Q118" s="1"/>
      <c r="R118" s="1"/>
      <c r="S118" s="1"/>
      <c r="T118" s="1"/>
      <c r="U118" s="1"/>
      <c r="V118" s="1"/>
    </row>
    <row r="119" spans="14:22" x14ac:dyDescent="0.2">
      <c r="N119" s="1"/>
      <c r="O119" s="1"/>
      <c r="P119" s="1"/>
      <c r="Q119" s="1"/>
      <c r="R119" s="1"/>
      <c r="S119" s="1"/>
      <c r="T119" s="1"/>
      <c r="U119" s="1"/>
      <c r="V119" s="1"/>
    </row>
    <row r="120" spans="14:22" x14ac:dyDescent="0.2">
      <c r="N120" s="2"/>
      <c r="O120" s="1"/>
      <c r="P120" s="1"/>
      <c r="Q120" s="1"/>
      <c r="R120" s="1"/>
      <c r="S120" s="1"/>
      <c r="T120" s="1"/>
      <c r="U120" s="1"/>
      <c r="V120" s="1"/>
    </row>
    <row r="121" spans="14:22" x14ac:dyDescent="0.2">
      <c r="N121" s="1"/>
      <c r="O121" s="1"/>
      <c r="P121" s="1"/>
      <c r="Q121" s="1"/>
      <c r="R121" s="1"/>
      <c r="S121" s="1"/>
      <c r="T121" s="1"/>
      <c r="U121" s="1"/>
      <c r="V121" s="1"/>
    </row>
    <row r="122" spans="14:22" x14ac:dyDescent="0.2">
      <c r="N122" s="2"/>
      <c r="O122" s="1"/>
      <c r="P122" s="1"/>
      <c r="Q122" s="1"/>
      <c r="R122" s="1"/>
      <c r="S122" s="2"/>
      <c r="T122" s="1"/>
      <c r="U122" s="1"/>
      <c r="V122" s="1"/>
    </row>
    <row r="123" spans="14:22" x14ac:dyDescent="0.2">
      <c r="N123" s="1"/>
      <c r="O123" s="1"/>
      <c r="P123" s="1"/>
      <c r="Q123" s="1"/>
      <c r="R123" s="1"/>
      <c r="S123" s="2"/>
      <c r="T123" s="1"/>
      <c r="U123" s="1"/>
      <c r="V123" s="1"/>
    </row>
    <row r="124" spans="14:22" x14ac:dyDescent="0.2">
      <c r="N124" s="2"/>
      <c r="O124" s="1"/>
      <c r="P124" s="1"/>
      <c r="Q124" s="1"/>
      <c r="R124" s="1"/>
      <c r="S124" s="2"/>
      <c r="T124" s="1"/>
      <c r="U124" s="1"/>
      <c r="V124" s="1"/>
    </row>
    <row r="125" spans="14:22" x14ac:dyDescent="0.2">
      <c r="N125" s="2"/>
      <c r="O125" s="1"/>
      <c r="P125" s="1"/>
      <c r="Q125" s="1"/>
      <c r="R125" s="1"/>
      <c r="S125" s="2"/>
      <c r="T125" s="1"/>
      <c r="U125" s="1"/>
      <c r="V125" s="1"/>
    </row>
    <row r="126" spans="14:22" x14ac:dyDescent="0.2">
      <c r="N126" s="2"/>
      <c r="O126" s="1"/>
      <c r="P126" s="1"/>
      <c r="Q126" s="1"/>
      <c r="R126" s="1"/>
      <c r="S126" s="2"/>
      <c r="T126" s="1"/>
      <c r="U126" s="1"/>
      <c r="V126" s="1"/>
    </row>
    <row r="127" spans="14:22" x14ac:dyDescent="0.2">
      <c r="N127" s="2"/>
      <c r="O127" s="1"/>
      <c r="P127" s="1"/>
      <c r="Q127" s="1"/>
      <c r="R127" s="1"/>
      <c r="S127" s="2"/>
      <c r="T127" s="1"/>
      <c r="U127" s="1"/>
      <c r="V127" s="1"/>
    </row>
    <row r="128" spans="14:22" x14ac:dyDescent="0.2">
      <c r="N128" s="2"/>
      <c r="O128" s="1"/>
      <c r="P128" s="1"/>
      <c r="Q128" s="1"/>
      <c r="R128" s="1"/>
      <c r="S128" s="2"/>
      <c r="T128" s="1"/>
      <c r="U128" s="1"/>
      <c r="V128" s="1"/>
    </row>
    <row r="129" spans="14:22" x14ac:dyDescent="0.2">
      <c r="N129" s="2"/>
      <c r="O129" s="1"/>
      <c r="P129" s="1"/>
      <c r="Q129" s="1"/>
      <c r="R129" s="1"/>
      <c r="S129" s="2"/>
      <c r="T129" s="1"/>
      <c r="U129" s="1"/>
      <c r="V129" s="1"/>
    </row>
    <row r="130" spans="14:22" x14ac:dyDescent="0.2">
      <c r="N130" s="2"/>
      <c r="O130" s="1"/>
      <c r="P130" s="3"/>
      <c r="Q130" s="1"/>
      <c r="R130" s="1"/>
      <c r="S130" s="2"/>
      <c r="T130" s="1"/>
      <c r="U130" s="1"/>
      <c r="V130" s="1"/>
    </row>
    <row r="131" spans="14:22" x14ac:dyDescent="0.2">
      <c r="N131" s="1"/>
      <c r="O131" s="1"/>
      <c r="P131" s="1"/>
      <c r="Q131" s="1"/>
      <c r="R131" s="1"/>
      <c r="S131" s="2"/>
      <c r="T131" s="1"/>
      <c r="U131" s="1"/>
      <c r="V131" s="1"/>
    </row>
    <row r="132" spans="14:22" x14ac:dyDescent="0.2">
      <c r="N132" s="2"/>
      <c r="O132" s="1"/>
      <c r="P132" s="4"/>
      <c r="Q132" s="5"/>
      <c r="R132" s="5"/>
      <c r="S132" s="4"/>
      <c r="T132" s="4"/>
      <c r="U132" s="1"/>
      <c r="V132" s="1"/>
    </row>
    <row r="133" spans="14:22" x14ac:dyDescent="0.2">
      <c r="N133" s="1"/>
      <c r="O133" s="1"/>
      <c r="P133" s="1"/>
      <c r="Q133" s="1"/>
      <c r="R133" s="1"/>
      <c r="S133" s="1"/>
      <c r="T133" s="1"/>
      <c r="U133" s="1"/>
      <c r="V133" s="1"/>
    </row>
    <row r="134" spans="14:22" x14ac:dyDescent="0.2">
      <c r="N134" s="1"/>
      <c r="O134" s="1"/>
      <c r="P134" s="1"/>
      <c r="Q134" s="1"/>
      <c r="R134" s="1"/>
      <c r="S134" s="1"/>
      <c r="T134" s="1"/>
      <c r="U134" s="1"/>
      <c r="V134" s="1"/>
    </row>
    <row r="135" spans="14:22" x14ac:dyDescent="0.2">
      <c r="N135" s="2"/>
      <c r="O135" s="1"/>
      <c r="P135" s="1"/>
      <c r="Q135" s="1"/>
      <c r="R135" s="1"/>
      <c r="S135" s="1"/>
      <c r="T135" s="1"/>
      <c r="U135" s="1"/>
      <c r="V135" s="1"/>
    </row>
    <row r="136" spans="14:22" x14ac:dyDescent="0.2">
      <c r="N136" s="2"/>
      <c r="O136" s="1"/>
      <c r="P136" s="1"/>
      <c r="Q136" s="1"/>
      <c r="R136" s="1"/>
      <c r="S136" s="1"/>
      <c r="T136" s="1"/>
      <c r="U136" s="1"/>
      <c r="V136" s="1"/>
    </row>
    <row r="137" spans="14:22" x14ac:dyDescent="0.2">
      <c r="N137" s="2"/>
      <c r="O137" s="1"/>
      <c r="P137" s="1"/>
      <c r="Q137" s="1"/>
      <c r="R137" s="1"/>
      <c r="S137" s="1"/>
      <c r="T137" s="1"/>
      <c r="U137" s="1"/>
      <c r="V137" s="1"/>
    </row>
    <row r="138" spans="14:22" x14ac:dyDescent="0.2">
      <c r="N138" s="2"/>
      <c r="O138" s="1"/>
      <c r="P138" s="1"/>
      <c r="Q138" s="1"/>
      <c r="R138" s="1"/>
      <c r="S138" s="1"/>
      <c r="T138" s="1"/>
      <c r="U138" s="1"/>
      <c r="V138" s="1"/>
    </row>
    <row r="139" spans="14:22" x14ac:dyDescent="0.2">
      <c r="N139" s="2"/>
      <c r="O139" s="1"/>
      <c r="P139" s="1"/>
      <c r="Q139" s="1"/>
      <c r="R139" s="1"/>
      <c r="S139" s="1"/>
      <c r="T139" s="1"/>
      <c r="U139" s="1"/>
      <c r="V139" s="1"/>
    </row>
    <row r="140" spans="14:22" x14ac:dyDescent="0.2">
      <c r="N140" s="2"/>
      <c r="O140" s="1"/>
      <c r="P140" s="1"/>
      <c r="Q140" s="1"/>
      <c r="R140" s="1"/>
      <c r="S140" s="1"/>
      <c r="T140" s="1"/>
      <c r="U140" s="1"/>
      <c r="V140" s="1"/>
    </row>
    <row r="141" spans="14:22" x14ac:dyDescent="0.2">
      <c r="N141" s="2"/>
      <c r="O141" s="1"/>
      <c r="P141" s="1"/>
      <c r="Q141" s="1"/>
      <c r="R141" s="1"/>
      <c r="S141" s="1"/>
      <c r="T141" s="1"/>
      <c r="U141" s="1"/>
      <c r="V141" s="1"/>
    </row>
    <row r="142" spans="14:22" x14ac:dyDescent="0.2">
      <c r="N142" s="1"/>
      <c r="O142" s="1"/>
      <c r="P142" s="1"/>
      <c r="Q142" s="1"/>
      <c r="R142" s="1"/>
      <c r="S142" s="1"/>
      <c r="T142" s="1"/>
      <c r="U142" s="1"/>
      <c r="V142" s="1"/>
    </row>
    <row r="143" spans="14:22" x14ac:dyDescent="0.2">
      <c r="N143" s="1"/>
      <c r="O143" s="1"/>
      <c r="P143" s="1"/>
      <c r="Q143" s="1"/>
      <c r="R143" s="1"/>
      <c r="S143" s="1"/>
      <c r="T143" s="1"/>
      <c r="U143" s="1"/>
      <c r="V143" s="1"/>
    </row>
    <row r="144" spans="14:22" x14ac:dyDescent="0.2">
      <c r="N144" s="2"/>
      <c r="O144" s="1"/>
      <c r="P144" s="1"/>
      <c r="Q144" s="1"/>
      <c r="R144" s="1"/>
      <c r="S144" s="1"/>
      <c r="T144" s="1"/>
      <c r="U144" s="1"/>
      <c r="V144" s="1"/>
    </row>
    <row r="145" spans="14:22" x14ac:dyDescent="0.2">
      <c r="N145" s="1"/>
      <c r="O145" s="1"/>
      <c r="P145" s="1"/>
      <c r="Q145" s="1"/>
      <c r="R145" s="1"/>
      <c r="S145" s="1"/>
      <c r="T145" s="1"/>
      <c r="U145" s="1"/>
      <c r="V145" s="1"/>
    </row>
    <row r="146" spans="14:22" x14ac:dyDescent="0.2">
      <c r="N146" s="2"/>
      <c r="O146" s="2"/>
      <c r="P146" s="2"/>
      <c r="Q146" s="2"/>
      <c r="R146" s="2"/>
      <c r="S146" s="1"/>
      <c r="T146" s="1"/>
      <c r="U146" s="1"/>
      <c r="V146" s="1"/>
    </row>
    <row r="147" spans="14:22" x14ac:dyDescent="0.2">
      <c r="N147" s="1"/>
      <c r="O147" s="1"/>
      <c r="P147" s="1"/>
      <c r="Q147" s="1"/>
      <c r="R147" s="1"/>
      <c r="S147" s="1"/>
      <c r="T147" s="1"/>
      <c r="U147" s="1"/>
      <c r="V147" s="1"/>
    </row>
    <row r="148" spans="14:22" x14ac:dyDescent="0.2">
      <c r="N148" s="2"/>
      <c r="O148" s="2"/>
      <c r="P148" s="1"/>
      <c r="Q148" s="1"/>
      <c r="R148" s="2"/>
      <c r="S148" s="1"/>
      <c r="T148" s="1"/>
      <c r="U148" s="1"/>
      <c r="V148" s="1"/>
    </row>
    <row r="149" spans="14:22" x14ac:dyDescent="0.2">
      <c r="N149" s="2"/>
      <c r="O149" s="1"/>
      <c r="P149" s="1"/>
      <c r="Q149" s="1"/>
      <c r="R149" s="2"/>
      <c r="S149" s="1"/>
      <c r="T149" s="1"/>
      <c r="U149" s="1"/>
      <c r="V149" s="1"/>
    </row>
    <row r="150" spans="14:22" x14ac:dyDescent="0.2">
      <c r="N150" s="2"/>
      <c r="O150" s="1"/>
      <c r="P150" s="1"/>
      <c r="Q150" s="1"/>
      <c r="R150" s="2"/>
      <c r="S150" s="1"/>
      <c r="T150" s="1"/>
      <c r="U150" s="1"/>
      <c r="V150" s="1"/>
    </row>
    <row r="151" spans="14:22" x14ac:dyDescent="0.2">
      <c r="N151" s="2"/>
      <c r="O151" s="1"/>
      <c r="P151" s="1"/>
      <c r="Q151" s="1"/>
      <c r="R151" s="2"/>
      <c r="S151" s="1"/>
      <c r="T151" s="1"/>
      <c r="U151" s="1"/>
      <c r="V151" s="1"/>
    </row>
    <row r="152" spans="14:22" x14ac:dyDescent="0.2">
      <c r="N152" s="2"/>
      <c r="O152" s="1"/>
      <c r="P152" s="1"/>
      <c r="Q152" s="1"/>
      <c r="R152" s="2"/>
      <c r="S152" s="1"/>
      <c r="T152" s="1"/>
      <c r="U152" s="1"/>
      <c r="V152" s="1"/>
    </row>
    <row r="153" spans="14:22" x14ac:dyDescent="0.2">
      <c r="N153" s="2"/>
      <c r="O153" s="1"/>
      <c r="P153" s="1"/>
      <c r="Q153" s="1"/>
      <c r="R153" s="2"/>
      <c r="S153" s="1"/>
      <c r="T153" s="1"/>
      <c r="U153" s="1"/>
      <c r="V153" s="1"/>
    </row>
    <row r="154" spans="14:22" x14ac:dyDescent="0.2">
      <c r="N154" s="2"/>
      <c r="O154" s="1"/>
      <c r="P154" s="1"/>
      <c r="Q154" s="1"/>
      <c r="R154" s="2"/>
      <c r="S154" s="1"/>
      <c r="T154" s="1"/>
      <c r="U154" s="1"/>
      <c r="V154" s="1"/>
    </row>
    <row r="155" spans="14:22" x14ac:dyDescent="0.2">
      <c r="N155" s="1"/>
      <c r="O155" s="1"/>
      <c r="P155" s="1"/>
      <c r="Q155" s="1"/>
      <c r="R155" s="1"/>
      <c r="S155" s="1"/>
      <c r="T155" s="1"/>
      <c r="U155" s="1"/>
      <c r="V155" s="1"/>
    </row>
    <row r="156" spans="14:22" x14ac:dyDescent="0.2">
      <c r="N156" s="2"/>
      <c r="O156" s="1"/>
      <c r="P156" s="4"/>
      <c r="Q156" s="1"/>
      <c r="R156" s="2"/>
      <c r="S156" s="1"/>
      <c r="T156" s="2"/>
      <c r="U156" s="1"/>
      <c r="V156" s="1"/>
    </row>
    <row r="157" spans="14:22" x14ac:dyDescent="0.2">
      <c r="N157" s="1"/>
      <c r="O157" s="1"/>
      <c r="P157" s="1"/>
      <c r="Q157" s="1"/>
      <c r="R157" s="1"/>
      <c r="S157" s="1"/>
      <c r="T157" s="1"/>
      <c r="U157" s="1"/>
      <c r="V157" s="1"/>
    </row>
  </sheetData>
  <phoneticPr fontId="2" type="noConversion"/>
  <pageMargins left="0.74803149606299213" right="0.74803149606299213" top="0.31496062992125984" bottom="0.98425196850393704" header="0" footer="0"/>
  <pageSetup paperSize="9" scale="68" orientation="landscape" horizontalDpi="300" verticalDpi="300" r:id="rId1"/>
  <headerFooter alignWithMargins="0">
    <oddFooter>&amp;C&amp;A &amp;P</oddFooter>
  </headerFooter>
  <rowBreaks count="1" manualBreakCount="1">
    <brk id="109" max="16383" man="1"/>
  </rowBreaks>
  <colBreaks count="1" manualBreakCount="1">
    <brk id="12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52"/>
  <sheetViews>
    <sheetView showGridLines="0" workbookViewId="0"/>
  </sheetViews>
  <sheetFormatPr baseColWidth="10" defaultColWidth="11.42578125" defaultRowHeight="12.75" x14ac:dyDescent="0.2"/>
  <cols>
    <col min="11" max="11" width="12" customWidth="1"/>
    <col min="19" max="19" width="12.7109375" customWidth="1"/>
    <col min="23" max="23" width="11" customWidth="1"/>
  </cols>
  <sheetData>
    <row r="1" spans="1:30" ht="13.5" thickBot="1" x14ac:dyDescent="0.25">
      <c r="A1" s="19"/>
      <c r="B1" s="19"/>
      <c r="C1" s="20"/>
      <c r="D1" s="21"/>
      <c r="E1" s="21"/>
      <c r="F1" s="21"/>
      <c r="G1" s="21"/>
      <c r="H1" s="21"/>
      <c r="I1" s="21"/>
      <c r="J1" s="21"/>
      <c r="K1" s="21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</row>
    <row r="2" spans="1:30" x14ac:dyDescent="0.2">
      <c r="A2" s="19"/>
      <c r="B2" s="22" t="s">
        <v>52</v>
      </c>
      <c r="C2" s="23"/>
      <c r="D2" s="24"/>
      <c r="E2" s="24"/>
      <c r="F2" s="23"/>
      <c r="G2" s="23" t="s">
        <v>68</v>
      </c>
      <c r="H2" s="23"/>
      <c r="I2" s="23"/>
      <c r="J2" s="25"/>
      <c r="K2" s="21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</row>
    <row r="3" spans="1:30" x14ac:dyDescent="0.2">
      <c r="A3" s="19"/>
      <c r="B3" s="8" t="s">
        <v>66</v>
      </c>
      <c r="C3" s="20"/>
      <c r="D3" s="21"/>
      <c r="E3" s="21"/>
      <c r="F3" s="20"/>
      <c r="G3" s="6" t="s">
        <v>69</v>
      </c>
      <c r="H3" s="20"/>
      <c r="I3" s="20"/>
      <c r="J3" s="26"/>
      <c r="K3" s="21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</row>
    <row r="4" spans="1:30" x14ac:dyDescent="0.2">
      <c r="A4" s="19"/>
      <c r="B4" s="9"/>
      <c r="C4" s="20" t="s">
        <v>67</v>
      </c>
      <c r="D4" s="21"/>
      <c r="E4" s="21"/>
      <c r="F4" s="27">
        <v>9120</v>
      </c>
      <c r="G4" s="12"/>
      <c r="H4" s="27" t="s">
        <v>5</v>
      </c>
      <c r="I4" s="27"/>
      <c r="J4" s="28">
        <v>7200</v>
      </c>
      <c r="K4" s="21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</row>
    <row r="5" spans="1:30" x14ac:dyDescent="0.2">
      <c r="A5" s="19"/>
      <c r="B5" s="9"/>
      <c r="C5" s="21" t="s">
        <v>0</v>
      </c>
      <c r="D5" s="21"/>
      <c r="E5" s="21"/>
      <c r="F5" s="27">
        <v>2700</v>
      </c>
      <c r="G5" s="12"/>
      <c r="H5" s="27" t="s">
        <v>6</v>
      </c>
      <c r="I5" s="27"/>
      <c r="J5" s="28">
        <v>2300</v>
      </c>
      <c r="K5" s="21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</row>
    <row r="6" spans="1:30" x14ac:dyDescent="0.2">
      <c r="A6" s="19"/>
      <c r="B6" s="8" t="s">
        <v>72</v>
      </c>
      <c r="C6" s="21"/>
      <c r="D6" s="21"/>
      <c r="E6" s="21"/>
      <c r="F6" s="27"/>
      <c r="G6" s="12"/>
      <c r="H6" s="27" t="s">
        <v>7</v>
      </c>
      <c r="I6" s="27"/>
      <c r="J6" s="28">
        <v>5300</v>
      </c>
      <c r="K6" s="21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</row>
    <row r="7" spans="1:30" x14ac:dyDescent="0.2">
      <c r="A7" s="19"/>
      <c r="B7" s="29"/>
      <c r="C7" s="21" t="s">
        <v>1</v>
      </c>
      <c r="D7" s="21"/>
      <c r="E7" s="21"/>
      <c r="F7" s="27">
        <v>15200</v>
      </c>
      <c r="G7" s="13" t="s">
        <v>70</v>
      </c>
      <c r="H7" s="27" t="s">
        <v>83</v>
      </c>
      <c r="I7" s="27"/>
      <c r="J7" s="28">
        <v>5500</v>
      </c>
      <c r="K7" s="21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</row>
    <row r="8" spans="1:30" x14ac:dyDescent="0.2">
      <c r="A8" s="19"/>
      <c r="B8" s="29"/>
      <c r="C8" s="21" t="s">
        <v>2</v>
      </c>
      <c r="D8" s="21"/>
      <c r="E8" s="21"/>
      <c r="F8" s="27">
        <v>13720</v>
      </c>
      <c r="G8" s="13" t="s">
        <v>71</v>
      </c>
      <c r="H8" s="27" t="s">
        <v>84</v>
      </c>
      <c r="I8" s="27"/>
      <c r="J8" s="28">
        <v>3500</v>
      </c>
      <c r="K8" s="21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</row>
    <row r="9" spans="1:30" x14ac:dyDescent="0.2">
      <c r="A9" s="19"/>
      <c r="B9" s="29"/>
      <c r="C9" s="21" t="s">
        <v>3</v>
      </c>
      <c r="D9" s="21"/>
      <c r="E9" s="21"/>
      <c r="F9" s="27">
        <v>1760</v>
      </c>
      <c r="G9" s="27"/>
      <c r="H9" s="27" t="s">
        <v>8</v>
      </c>
      <c r="I9" s="27"/>
      <c r="J9" s="28">
        <v>11200</v>
      </c>
      <c r="K9" s="21"/>
      <c r="L9" s="30"/>
      <c r="M9" s="30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</row>
    <row r="10" spans="1:30" x14ac:dyDescent="0.2">
      <c r="A10" s="19"/>
      <c r="B10" s="29"/>
      <c r="C10" s="21"/>
      <c r="D10" s="21"/>
      <c r="E10" s="21"/>
      <c r="F10" s="31"/>
      <c r="G10" s="13" t="s">
        <v>89</v>
      </c>
      <c r="H10" s="27" t="s">
        <v>90</v>
      </c>
      <c r="I10" s="27"/>
      <c r="J10" s="28">
        <v>2100</v>
      </c>
      <c r="K10" s="21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</row>
    <row r="11" spans="1:30" x14ac:dyDescent="0.2">
      <c r="A11" s="19"/>
      <c r="B11" s="29"/>
      <c r="C11" s="21"/>
      <c r="D11" s="21"/>
      <c r="E11" s="21"/>
      <c r="F11" s="31"/>
      <c r="G11" s="13"/>
      <c r="H11" s="27"/>
      <c r="I11" s="27"/>
      <c r="J11" s="28"/>
      <c r="K11" s="27"/>
      <c r="L11" s="30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</row>
    <row r="12" spans="1:30" ht="13.5" thickBot="1" x14ac:dyDescent="0.25">
      <c r="A12" s="19"/>
      <c r="B12" s="32"/>
      <c r="C12" s="33" t="s">
        <v>4</v>
      </c>
      <c r="D12" s="34"/>
      <c r="E12" s="34"/>
      <c r="F12" s="35">
        <f>F4-F5+SUM(F7:F10)</f>
        <v>37100</v>
      </c>
      <c r="G12" s="36"/>
      <c r="H12" s="35" t="s">
        <v>4</v>
      </c>
      <c r="I12" s="36"/>
      <c r="J12" s="37">
        <f>SUM(J4:J11)</f>
        <v>37100</v>
      </c>
      <c r="K12" s="21"/>
      <c r="L12" s="30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</row>
    <row r="13" spans="1:30" x14ac:dyDescent="0.2">
      <c r="A13" s="19"/>
      <c r="B13" s="19"/>
      <c r="C13" s="21"/>
      <c r="D13" s="21"/>
      <c r="E13" s="21"/>
      <c r="F13" s="21"/>
      <c r="G13" s="21"/>
      <c r="H13" s="21"/>
      <c r="I13" s="21"/>
      <c r="J13" s="27"/>
      <c r="K13" s="21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</row>
    <row r="14" spans="1:30" x14ac:dyDescent="0.2">
      <c r="A14" s="19"/>
      <c r="B14" s="19"/>
      <c r="C14" s="20" t="s">
        <v>9</v>
      </c>
      <c r="D14" s="21"/>
      <c r="E14" s="21"/>
      <c r="F14" s="31">
        <v>42000</v>
      </c>
      <c r="G14" s="21"/>
      <c r="H14" s="21"/>
      <c r="I14" s="21"/>
      <c r="J14" s="21"/>
      <c r="K14" s="21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</row>
    <row r="15" spans="1:30" ht="13.5" thickBot="1" x14ac:dyDescent="0.25">
      <c r="A15" s="19"/>
      <c r="B15" s="19"/>
      <c r="C15" s="21"/>
      <c r="D15" s="21"/>
      <c r="E15" s="21"/>
      <c r="F15" s="21"/>
      <c r="G15" s="21"/>
      <c r="H15" s="21"/>
      <c r="I15" s="21"/>
      <c r="J15" s="21"/>
      <c r="K15" s="21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</row>
    <row r="16" spans="1:30" x14ac:dyDescent="0.2">
      <c r="A16" s="19"/>
      <c r="B16" s="19"/>
      <c r="C16" s="22" t="s">
        <v>10</v>
      </c>
      <c r="D16" s="24"/>
      <c r="E16" s="38"/>
      <c r="F16" s="21"/>
      <c r="G16" s="21" t="s">
        <v>119</v>
      </c>
      <c r="H16" s="21"/>
      <c r="I16" s="21"/>
      <c r="J16" s="21"/>
      <c r="K16" s="21"/>
      <c r="L16" s="39" t="s">
        <v>121</v>
      </c>
      <c r="M16" s="24"/>
      <c r="N16" s="24"/>
      <c r="O16" s="38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</row>
    <row r="17" spans="1:30" x14ac:dyDescent="0.2">
      <c r="A17" s="19"/>
      <c r="B17" s="19"/>
      <c r="C17" s="29"/>
      <c r="D17" s="21"/>
      <c r="E17" s="40" t="s">
        <v>111</v>
      </c>
      <c r="F17" s="21"/>
      <c r="G17" s="21"/>
      <c r="H17" s="21"/>
      <c r="I17" s="21"/>
      <c r="J17" s="21"/>
      <c r="K17" s="21"/>
      <c r="L17" s="41"/>
      <c r="M17" s="21"/>
      <c r="N17" s="21"/>
      <c r="O17" s="40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</row>
    <row r="18" spans="1:30" x14ac:dyDescent="0.2">
      <c r="A18" s="19"/>
      <c r="B18" s="19"/>
      <c r="C18" s="29" t="s">
        <v>11</v>
      </c>
      <c r="D18" s="21" t="s">
        <v>12</v>
      </c>
      <c r="E18" s="40">
        <v>0.7</v>
      </c>
      <c r="F18" s="21"/>
      <c r="G18" s="21"/>
      <c r="H18" s="21"/>
      <c r="I18" s="21"/>
      <c r="J18" s="21"/>
      <c r="K18" s="21"/>
      <c r="L18" s="29"/>
      <c r="M18" s="21"/>
      <c r="N18" s="21"/>
      <c r="O18" s="40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</row>
    <row r="19" spans="1:30" x14ac:dyDescent="0.2">
      <c r="A19" s="19"/>
      <c r="B19" s="19"/>
      <c r="C19" s="29" t="s">
        <v>14</v>
      </c>
      <c r="D19" s="21"/>
      <c r="E19" s="40">
        <v>0.05</v>
      </c>
      <c r="F19" s="21"/>
      <c r="G19" s="21"/>
      <c r="H19" s="27"/>
      <c r="I19" s="27"/>
      <c r="J19" s="27"/>
      <c r="K19" s="21"/>
      <c r="L19" s="29"/>
      <c r="M19" s="21"/>
      <c r="N19" s="21"/>
      <c r="O19" s="40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</row>
    <row r="20" spans="1:30" x14ac:dyDescent="0.2">
      <c r="A20" s="19"/>
      <c r="B20" s="19"/>
      <c r="C20" s="29" t="s">
        <v>13</v>
      </c>
      <c r="D20" s="21"/>
      <c r="E20" s="40">
        <v>7.0000000000000007E-2</v>
      </c>
      <c r="F20" s="21"/>
      <c r="G20" s="21"/>
      <c r="H20" s="21"/>
      <c r="I20" s="21"/>
      <c r="J20" s="21"/>
      <c r="K20" s="21"/>
      <c r="L20" s="41"/>
      <c r="M20" s="21"/>
      <c r="N20" s="21" t="s">
        <v>99</v>
      </c>
      <c r="O20" s="40" t="s">
        <v>100</v>
      </c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</row>
    <row r="21" spans="1:30" x14ac:dyDescent="0.2">
      <c r="A21" s="19"/>
      <c r="B21" s="19"/>
      <c r="C21" s="29" t="s">
        <v>15</v>
      </c>
      <c r="D21" s="21"/>
      <c r="E21" s="40">
        <v>0.3</v>
      </c>
      <c r="F21" s="21" t="s">
        <v>118</v>
      </c>
      <c r="G21" s="21"/>
      <c r="H21" s="21">
        <v>0.2</v>
      </c>
      <c r="I21" s="21"/>
      <c r="J21" s="21"/>
      <c r="K21" s="21"/>
      <c r="L21" s="29" t="s">
        <v>116</v>
      </c>
      <c r="M21" s="21"/>
      <c r="N21" s="21">
        <v>1.1000000000000001</v>
      </c>
      <c r="O21" s="40">
        <v>1.1000000000000001</v>
      </c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</row>
    <row r="22" spans="1:30" x14ac:dyDescent="0.2">
      <c r="A22" s="19"/>
      <c r="B22" s="19"/>
      <c r="C22" s="29"/>
      <c r="D22" s="21"/>
      <c r="E22" s="42"/>
      <c r="F22" s="21"/>
      <c r="G22" s="43"/>
      <c r="H22" s="21"/>
      <c r="I22" s="21"/>
      <c r="J22" s="21"/>
      <c r="K22" s="21"/>
      <c r="L22" s="29" t="s">
        <v>117</v>
      </c>
      <c r="M22" s="21"/>
      <c r="N22" s="21">
        <v>1.05</v>
      </c>
      <c r="O22" s="40">
        <v>1.05</v>
      </c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</row>
    <row r="23" spans="1:30" ht="13.5" thickBot="1" x14ac:dyDescent="0.25">
      <c r="A23" s="19"/>
      <c r="B23" s="19"/>
      <c r="C23" s="29" t="s">
        <v>16</v>
      </c>
      <c r="D23" s="21"/>
      <c r="E23" s="40">
        <v>0.33</v>
      </c>
      <c r="F23" s="21"/>
      <c r="G23" s="21"/>
      <c r="H23" s="21"/>
      <c r="I23" s="21"/>
      <c r="J23" s="21"/>
      <c r="K23" s="21"/>
      <c r="L23" s="32" t="s">
        <v>120</v>
      </c>
      <c r="M23" s="34"/>
      <c r="N23" s="34">
        <v>300</v>
      </c>
      <c r="O23" s="44">
        <v>300</v>
      </c>
      <c r="P23" s="19"/>
      <c r="Q23" s="19"/>
      <c r="R23" s="19"/>
      <c r="S23" s="19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</row>
    <row r="24" spans="1:30" x14ac:dyDescent="0.2">
      <c r="A24" s="19"/>
      <c r="B24" s="19"/>
      <c r="C24" s="29" t="s">
        <v>17</v>
      </c>
      <c r="D24" s="21"/>
      <c r="E24" s="42">
        <v>1700</v>
      </c>
      <c r="F24" s="21"/>
      <c r="G24" s="21"/>
      <c r="H24" s="21"/>
      <c r="I24" s="21"/>
      <c r="J24" s="21"/>
      <c r="K24" s="21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</row>
    <row r="25" spans="1:30" x14ac:dyDescent="0.2">
      <c r="A25" s="19"/>
      <c r="B25" s="19"/>
      <c r="C25" s="29" t="s">
        <v>18</v>
      </c>
      <c r="D25" s="21"/>
      <c r="E25" s="40">
        <v>1200</v>
      </c>
      <c r="F25" s="21"/>
      <c r="G25" s="21"/>
      <c r="H25" s="21"/>
      <c r="I25" s="21"/>
      <c r="J25" s="21"/>
      <c r="K25" s="21"/>
      <c r="L25" s="19"/>
      <c r="M25" s="19"/>
      <c r="N25" s="19"/>
      <c r="O25" s="19"/>
      <c r="P25" s="19"/>
      <c r="Q25" s="19"/>
      <c r="R25" s="19"/>
      <c r="S25" s="19"/>
      <c r="T25" s="19"/>
      <c r="U25" s="19"/>
      <c r="V25" s="19"/>
      <c r="W25" s="19"/>
      <c r="X25" s="19"/>
      <c r="Y25" s="19"/>
      <c r="Z25" s="19"/>
      <c r="AA25" s="19"/>
      <c r="AB25" s="19"/>
      <c r="AC25" s="19"/>
      <c r="AD25" s="19"/>
    </row>
    <row r="26" spans="1:30" x14ac:dyDescent="0.2">
      <c r="A26" s="19"/>
      <c r="B26" s="19"/>
      <c r="C26" s="29" t="s">
        <v>19</v>
      </c>
      <c r="D26" s="21"/>
      <c r="E26" s="40">
        <v>900</v>
      </c>
      <c r="F26" s="21" t="s">
        <v>114</v>
      </c>
      <c r="G26" s="21"/>
      <c r="H26" s="21"/>
      <c r="I26" s="21"/>
      <c r="J26" s="21"/>
      <c r="K26" s="21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19"/>
      <c r="W26" s="19"/>
      <c r="X26" s="19"/>
      <c r="Y26" s="19"/>
      <c r="Z26" s="19"/>
      <c r="AA26" s="19"/>
      <c r="AB26" s="19"/>
      <c r="AC26" s="19"/>
      <c r="AD26" s="19"/>
    </row>
    <row r="27" spans="1:30" x14ac:dyDescent="0.2">
      <c r="A27" s="19"/>
      <c r="B27" s="19"/>
      <c r="C27" s="29" t="s">
        <v>20</v>
      </c>
      <c r="D27" s="21"/>
      <c r="E27" s="40">
        <v>1000</v>
      </c>
      <c r="F27" s="21"/>
      <c r="G27" s="21"/>
      <c r="H27" s="21"/>
      <c r="I27" s="21"/>
      <c r="J27" s="21"/>
      <c r="K27" s="21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</row>
    <row r="28" spans="1:30" x14ac:dyDescent="0.2">
      <c r="A28" s="19"/>
      <c r="B28" s="19"/>
      <c r="C28" s="29" t="s">
        <v>21</v>
      </c>
      <c r="D28" s="21"/>
      <c r="E28" s="40">
        <v>1.1000000000000001</v>
      </c>
      <c r="F28" s="21">
        <v>1.1000000000000001</v>
      </c>
      <c r="G28" s="21">
        <v>1.1000000000000001</v>
      </c>
      <c r="H28" s="21"/>
      <c r="I28" s="21"/>
      <c r="J28" s="21"/>
      <c r="K28" s="21"/>
      <c r="L28" s="19"/>
      <c r="M28" s="19"/>
      <c r="N28" s="19"/>
      <c r="O28" s="19"/>
      <c r="P28" s="19"/>
      <c r="Q28" s="19"/>
      <c r="R28" s="19"/>
      <c r="S28" s="19"/>
      <c r="T28" s="19"/>
      <c r="U28" s="19"/>
      <c r="V28" s="19"/>
      <c r="W28" s="19"/>
      <c r="X28" s="19"/>
      <c r="Y28" s="19"/>
      <c r="Z28" s="19"/>
      <c r="AA28" s="19"/>
      <c r="AB28" s="19"/>
      <c r="AC28" s="19"/>
      <c r="AD28" s="19"/>
    </row>
    <row r="29" spans="1:30" x14ac:dyDescent="0.2">
      <c r="A29" s="19"/>
      <c r="B29" s="19"/>
      <c r="C29" s="29" t="s">
        <v>22</v>
      </c>
      <c r="D29" s="21"/>
      <c r="E29" s="40">
        <v>32</v>
      </c>
      <c r="F29" s="21"/>
      <c r="G29" s="21"/>
      <c r="H29" s="21"/>
      <c r="I29" s="21"/>
      <c r="J29" s="21"/>
      <c r="K29" s="21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</row>
    <row r="30" spans="1:30" x14ac:dyDescent="0.2">
      <c r="A30" s="19"/>
      <c r="B30" s="19"/>
      <c r="C30" s="29" t="s">
        <v>23</v>
      </c>
      <c r="D30" s="21"/>
      <c r="E30" s="40">
        <v>28</v>
      </c>
      <c r="F30" s="21"/>
      <c r="G30" s="21"/>
      <c r="H30" s="21"/>
      <c r="I30" s="21"/>
      <c r="J30" s="21"/>
      <c r="K30" s="21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</row>
    <row r="31" spans="1:30" x14ac:dyDescent="0.2">
      <c r="A31" s="19"/>
      <c r="B31" s="19"/>
      <c r="C31" s="29" t="s">
        <v>24</v>
      </c>
      <c r="D31" s="21"/>
      <c r="E31" s="40">
        <v>1.06</v>
      </c>
      <c r="F31" s="21" t="s">
        <v>12</v>
      </c>
      <c r="G31" s="21"/>
      <c r="H31" s="21"/>
      <c r="I31" s="21"/>
      <c r="J31" s="21"/>
      <c r="K31" s="21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9"/>
    </row>
    <row r="32" spans="1:30" x14ac:dyDescent="0.2">
      <c r="A32" s="19"/>
      <c r="B32" s="19"/>
      <c r="C32" s="29" t="s">
        <v>25</v>
      </c>
      <c r="D32" s="21"/>
      <c r="E32" s="40">
        <v>1200</v>
      </c>
      <c r="F32" s="21">
        <v>1500</v>
      </c>
      <c r="G32" s="21">
        <v>0</v>
      </c>
      <c r="H32" s="21" t="s">
        <v>113</v>
      </c>
      <c r="I32" s="21"/>
      <c r="J32" s="21"/>
      <c r="K32" s="21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</row>
    <row r="33" spans="1:30" x14ac:dyDescent="0.2">
      <c r="A33" s="19"/>
      <c r="B33" s="19"/>
      <c r="C33" s="29" t="s">
        <v>26</v>
      </c>
      <c r="D33" s="21"/>
      <c r="E33" s="42">
        <v>300</v>
      </c>
      <c r="F33" s="43" t="s">
        <v>91</v>
      </c>
      <c r="G33" s="21"/>
      <c r="H33" s="21"/>
      <c r="I33" s="21"/>
      <c r="J33" s="21"/>
      <c r="K33" s="21"/>
      <c r="L33" s="19"/>
      <c r="M33" s="21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</row>
    <row r="34" spans="1:30" ht="13.5" thickBot="1" x14ac:dyDescent="0.25">
      <c r="A34" s="19"/>
      <c r="B34" s="19"/>
      <c r="C34" s="32" t="s">
        <v>27</v>
      </c>
      <c r="D34" s="34"/>
      <c r="E34" s="45"/>
      <c r="F34" s="43"/>
      <c r="G34" s="21"/>
      <c r="H34" s="21"/>
      <c r="I34" s="21"/>
      <c r="J34" s="21"/>
      <c r="K34" s="21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</row>
    <row r="35" spans="1:30" x14ac:dyDescent="0.2">
      <c r="A35" s="19"/>
      <c r="B35" s="19"/>
      <c r="C35" s="43"/>
      <c r="D35" s="21"/>
      <c r="E35" s="43"/>
      <c r="F35" s="21"/>
      <c r="G35" s="21"/>
      <c r="H35" s="21"/>
      <c r="I35" s="21"/>
      <c r="J35" s="21"/>
      <c r="K35" s="21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</row>
    <row r="36" spans="1:30" ht="13.5" thickBot="1" x14ac:dyDescent="0.25">
      <c r="A36" s="19"/>
      <c r="B36" s="19"/>
      <c r="C36" s="20"/>
      <c r="D36" s="21"/>
      <c r="E36" s="21"/>
      <c r="F36" s="21"/>
      <c r="G36" s="21"/>
      <c r="H36" s="21"/>
      <c r="I36" s="21"/>
      <c r="J36" s="21"/>
      <c r="K36" s="21"/>
      <c r="L36" s="21"/>
      <c r="M36" s="19"/>
      <c r="N36" s="19"/>
      <c r="O36" s="19"/>
      <c r="P36" s="19"/>
      <c r="Q36" s="19"/>
      <c r="R36" s="19"/>
      <c r="S36" s="19"/>
      <c r="T36" s="19"/>
      <c r="U36" s="19"/>
      <c r="V36" s="34"/>
      <c r="W36" s="34"/>
      <c r="X36" s="19"/>
      <c r="Y36" s="19"/>
      <c r="Z36" s="19"/>
      <c r="AA36" s="19"/>
      <c r="AB36" s="19"/>
      <c r="AC36" s="19"/>
      <c r="AD36" s="19"/>
    </row>
    <row r="37" spans="1:30" ht="13.5" thickBot="1" x14ac:dyDescent="0.25">
      <c r="A37" s="19"/>
      <c r="B37" s="19"/>
      <c r="C37" s="19"/>
      <c r="D37" s="21"/>
      <c r="E37" s="21"/>
      <c r="F37" s="21"/>
      <c r="G37" s="22" t="s">
        <v>125</v>
      </c>
      <c r="H37" s="23"/>
      <c r="I37" s="24"/>
      <c r="J37" s="24"/>
      <c r="K37" s="24"/>
      <c r="L37" s="24"/>
      <c r="M37" s="38"/>
      <c r="N37" s="46" t="s">
        <v>53</v>
      </c>
      <c r="O37" s="47"/>
      <c r="P37" s="47"/>
      <c r="Q37" s="47"/>
      <c r="R37" s="47"/>
      <c r="S37" s="47"/>
      <c r="T37" s="47"/>
      <c r="U37" s="47"/>
      <c r="V37" s="47"/>
      <c r="W37" s="48"/>
      <c r="X37" s="19"/>
      <c r="Y37" s="19"/>
      <c r="Z37" s="19"/>
      <c r="AA37" s="19"/>
      <c r="AB37" s="19"/>
      <c r="AC37" s="19"/>
      <c r="AD37" s="19"/>
    </row>
    <row r="38" spans="1:30" ht="13.5" thickBot="1" x14ac:dyDescent="0.25">
      <c r="A38" s="19"/>
      <c r="B38" s="19"/>
      <c r="C38" s="19"/>
      <c r="D38" s="21"/>
      <c r="E38" s="20"/>
      <c r="F38" s="20"/>
      <c r="G38" s="29"/>
      <c r="H38" s="21"/>
      <c r="I38" s="20"/>
      <c r="J38" s="21"/>
      <c r="K38" s="20" t="s">
        <v>111</v>
      </c>
      <c r="L38" s="20" t="s">
        <v>101</v>
      </c>
      <c r="M38" s="49" t="s">
        <v>102</v>
      </c>
      <c r="N38" s="50"/>
      <c r="O38" s="21"/>
      <c r="P38" s="21"/>
      <c r="Q38" s="21"/>
      <c r="R38" s="21"/>
      <c r="S38" s="21"/>
      <c r="T38" s="21"/>
      <c r="U38" s="21"/>
      <c r="V38" s="21"/>
      <c r="W38" s="51"/>
      <c r="X38" s="19"/>
      <c r="Y38" s="19"/>
      <c r="Z38" s="19"/>
      <c r="AA38" s="19"/>
      <c r="AB38" s="19"/>
      <c r="AC38" s="19"/>
      <c r="AD38" s="19"/>
    </row>
    <row r="39" spans="1:30" x14ac:dyDescent="0.2">
      <c r="A39" s="52"/>
      <c r="B39" s="19"/>
      <c r="C39" s="19"/>
      <c r="D39" s="21"/>
      <c r="E39" s="21"/>
      <c r="F39" s="21"/>
      <c r="G39" s="8" t="s">
        <v>73</v>
      </c>
      <c r="H39" s="21"/>
      <c r="I39" s="21"/>
      <c r="J39" s="21"/>
      <c r="K39" s="21"/>
      <c r="L39" s="21"/>
      <c r="M39" s="21"/>
      <c r="N39" s="22" t="s">
        <v>123</v>
      </c>
      <c r="O39" s="24"/>
      <c r="P39" s="24"/>
      <c r="Q39" s="24"/>
      <c r="R39" s="23"/>
      <c r="S39" s="24"/>
      <c r="T39" s="24"/>
      <c r="U39" s="24"/>
      <c r="V39" s="24"/>
      <c r="W39" s="38"/>
      <c r="X39" s="19"/>
      <c r="Y39" s="19"/>
      <c r="Z39" s="19"/>
      <c r="AA39" s="19"/>
      <c r="AB39" s="19"/>
      <c r="AC39" s="19"/>
      <c r="AD39" s="19"/>
    </row>
    <row r="40" spans="1:30" x14ac:dyDescent="0.2">
      <c r="A40" s="19"/>
      <c r="B40" s="19"/>
      <c r="C40" s="19"/>
      <c r="D40" s="21"/>
      <c r="E40" s="27"/>
      <c r="F40" s="27"/>
      <c r="G40" s="9"/>
      <c r="H40" s="21" t="s">
        <v>74</v>
      </c>
      <c r="I40" s="27"/>
      <c r="J40" s="27"/>
      <c r="K40" s="27">
        <f>F14*E28</f>
        <v>46200.000000000007</v>
      </c>
      <c r="L40" s="27">
        <f>$E$28*K40</f>
        <v>50820.000000000015</v>
      </c>
      <c r="M40" s="27">
        <f>$E$28*L40</f>
        <v>55902.000000000022</v>
      </c>
      <c r="N40" s="29"/>
      <c r="O40" s="21"/>
      <c r="P40" s="21"/>
      <c r="Q40" s="21"/>
      <c r="R40" s="21"/>
      <c r="S40" s="21"/>
      <c r="T40" s="21"/>
      <c r="U40" s="21"/>
      <c r="V40" s="21"/>
      <c r="W40" s="40"/>
      <c r="X40" s="19"/>
      <c r="Y40" s="19"/>
      <c r="Z40" s="19"/>
      <c r="AA40" s="19"/>
      <c r="AB40" s="19"/>
      <c r="AC40" s="19"/>
      <c r="AD40" s="19"/>
    </row>
    <row r="41" spans="1:30" x14ac:dyDescent="0.2">
      <c r="A41" s="19"/>
      <c r="B41" s="19"/>
      <c r="C41" s="19"/>
      <c r="D41" s="21"/>
      <c r="E41" s="27"/>
      <c r="F41" s="27"/>
      <c r="G41" s="9"/>
      <c r="H41" s="21" t="s">
        <v>75</v>
      </c>
      <c r="I41" s="27"/>
      <c r="J41" s="27"/>
      <c r="K41" s="27">
        <f>$E$18*K40</f>
        <v>32340.000000000004</v>
      </c>
      <c r="L41" s="27">
        <f>$E$18*L40</f>
        <v>35574.000000000007</v>
      </c>
      <c r="M41" s="27">
        <f>$E$18*M40</f>
        <v>39131.400000000016</v>
      </c>
      <c r="N41" s="50" t="s">
        <v>50</v>
      </c>
      <c r="O41" s="21"/>
      <c r="P41" s="20" t="s">
        <v>112</v>
      </c>
      <c r="Q41" s="20" t="s">
        <v>103</v>
      </c>
      <c r="R41" s="20" t="s">
        <v>104</v>
      </c>
      <c r="S41" s="20" t="s">
        <v>51</v>
      </c>
      <c r="T41" s="21"/>
      <c r="U41" s="20" t="s">
        <v>112</v>
      </c>
      <c r="V41" s="20" t="s">
        <v>103</v>
      </c>
      <c r="W41" s="26" t="s">
        <v>104</v>
      </c>
      <c r="X41" s="19"/>
      <c r="Y41" s="19"/>
      <c r="Z41" s="19"/>
      <c r="AA41" s="19"/>
      <c r="AB41" s="19"/>
      <c r="AC41" s="19"/>
      <c r="AD41" s="19"/>
    </row>
    <row r="42" spans="1:30" x14ac:dyDescent="0.2">
      <c r="A42" s="19"/>
      <c r="B42" s="19"/>
      <c r="C42" s="19"/>
      <c r="D42" s="21"/>
      <c r="E42" s="27"/>
      <c r="F42" s="27"/>
      <c r="G42" s="9"/>
      <c r="H42" s="21" t="s">
        <v>79</v>
      </c>
      <c r="I42" s="27"/>
      <c r="J42" s="27"/>
      <c r="K42" s="27">
        <f>E24</f>
        <v>1700</v>
      </c>
      <c r="L42" s="27">
        <f>K42*N22</f>
        <v>1785</v>
      </c>
      <c r="M42" s="27">
        <f>L42*O22</f>
        <v>1874.25</v>
      </c>
      <c r="N42" s="29"/>
      <c r="O42" s="21"/>
      <c r="P42" s="21"/>
      <c r="Q42" s="21"/>
      <c r="R42" s="21"/>
      <c r="S42" s="20"/>
      <c r="T42" s="21"/>
      <c r="U42" s="21"/>
      <c r="V42" s="21"/>
      <c r="W42" s="40"/>
      <c r="X42" s="19"/>
      <c r="Y42" s="19"/>
      <c r="Z42" s="19"/>
      <c r="AA42" s="19"/>
      <c r="AB42" s="19"/>
      <c r="AC42" s="19"/>
      <c r="AD42" s="19"/>
    </row>
    <row r="43" spans="1:30" x14ac:dyDescent="0.2">
      <c r="A43" s="19"/>
      <c r="B43" s="19"/>
      <c r="C43" s="19"/>
      <c r="D43" s="21"/>
      <c r="E43" s="27"/>
      <c r="F43" s="27"/>
      <c r="G43" s="9"/>
      <c r="H43" s="21" t="s">
        <v>28</v>
      </c>
      <c r="I43" s="27"/>
      <c r="J43" s="27"/>
      <c r="K43" s="27">
        <f>E25</f>
        <v>1200</v>
      </c>
      <c r="L43" s="27">
        <f>K43*N22</f>
        <v>1260</v>
      </c>
      <c r="M43" s="27">
        <f>L43*O22</f>
        <v>1323</v>
      </c>
      <c r="N43" s="29"/>
      <c r="O43" s="21"/>
      <c r="P43" s="21"/>
      <c r="Q43" s="21"/>
      <c r="R43" s="21"/>
      <c r="S43" s="20"/>
      <c r="T43" s="21"/>
      <c r="U43" s="21"/>
      <c r="V43" s="21"/>
      <c r="W43" s="40"/>
      <c r="X43" s="19"/>
      <c r="Y43" s="19"/>
      <c r="Z43" s="19"/>
      <c r="AA43" s="19"/>
      <c r="AB43" s="19"/>
      <c r="AC43" s="19"/>
      <c r="AD43" s="19"/>
    </row>
    <row r="44" spans="1:30" x14ac:dyDescent="0.2">
      <c r="A44" s="19"/>
      <c r="B44" s="19"/>
      <c r="C44" s="19"/>
      <c r="D44" s="21"/>
      <c r="E44" s="27"/>
      <c r="F44" s="27"/>
      <c r="G44" s="9"/>
      <c r="H44" s="21" t="s">
        <v>29</v>
      </c>
      <c r="I44" s="27"/>
      <c r="J44" s="27"/>
      <c r="K44" s="27">
        <f>E44+I44</f>
        <v>0</v>
      </c>
      <c r="L44" s="27">
        <f>K44*N22</f>
        <v>0</v>
      </c>
      <c r="M44" s="27">
        <f>L44*O22</f>
        <v>0</v>
      </c>
      <c r="N44" s="29"/>
      <c r="O44" s="21"/>
      <c r="P44" s="21"/>
      <c r="Q44" s="21"/>
      <c r="R44" s="21"/>
      <c r="S44" s="20"/>
      <c r="T44" s="21"/>
      <c r="U44" s="21"/>
      <c r="V44" s="21"/>
      <c r="W44" s="40"/>
      <c r="X44" s="19"/>
      <c r="Y44" s="19"/>
      <c r="Z44" s="19"/>
      <c r="AA44" s="19"/>
      <c r="AB44" s="19"/>
      <c r="AC44" s="19"/>
      <c r="AD44" s="19"/>
    </row>
    <row r="45" spans="1:30" x14ac:dyDescent="0.2">
      <c r="A45" s="19"/>
      <c r="B45" s="19"/>
      <c r="C45" s="19"/>
      <c r="D45" s="21"/>
      <c r="E45" s="27"/>
      <c r="F45" s="27"/>
      <c r="G45" s="9"/>
      <c r="H45" s="21" t="s">
        <v>76</v>
      </c>
      <c r="I45" s="27"/>
      <c r="J45" s="27"/>
      <c r="K45" s="27">
        <f>E26+E32/10</f>
        <v>1020</v>
      </c>
      <c r="L45" s="27">
        <f>K45+F32/10</f>
        <v>1170</v>
      </c>
      <c r="M45" s="27">
        <f>L45</f>
        <v>1170</v>
      </c>
      <c r="N45" s="29" t="s">
        <v>37</v>
      </c>
      <c r="O45" s="21"/>
      <c r="P45" s="27">
        <f>P72-O72</f>
        <v>1200</v>
      </c>
      <c r="Q45" s="27">
        <f>Q72-P72</f>
        <v>1500</v>
      </c>
      <c r="R45" s="27">
        <f>R72-Q72</f>
        <v>0</v>
      </c>
      <c r="S45" s="27" t="s">
        <v>93</v>
      </c>
      <c r="T45" s="21"/>
      <c r="U45" s="27">
        <f>P73-O73</f>
        <v>1020</v>
      </c>
      <c r="V45" s="27">
        <f>Q73-P73</f>
        <v>1170</v>
      </c>
      <c r="W45" s="28">
        <f>R73-Q73</f>
        <v>1170</v>
      </c>
      <c r="X45" s="19"/>
      <c r="Y45" s="19"/>
      <c r="Z45" s="19"/>
      <c r="AA45" s="19"/>
      <c r="AB45" s="19"/>
      <c r="AC45" s="19"/>
      <c r="AD45" s="19"/>
    </row>
    <row r="46" spans="1:30" x14ac:dyDescent="0.2">
      <c r="A46" s="19"/>
      <c r="B46" s="19"/>
      <c r="C46" s="19"/>
      <c r="D46" s="21"/>
      <c r="E46" s="27"/>
      <c r="F46" s="27"/>
      <c r="G46" s="8" t="s">
        <v>80</v>
      </c>
      <c r="H46" s="21"/>
      <c r="I46" s="27"/>
      <c r="J46" s="27"/>
      <c r="K46" s="27">
        <f>K40-SUM(K41:K45)</f>
        <v>9940.0000000000073</v>
      </c>
      <c r="L46" s="27">
        <f>L40-SUM(L41:L45)</f>
        <v>11031.000000000007</v>
      </c>
      <c r="M46" s="27">
        <f>M40-SUM(M41:M45)</f>
        <v>12403.350000000006</v>
      </c>
      <c r="N46" s="29" t="s">
        <v>40</v>
      </c>
      <c r="O46" s="21"/>
      <c r="P46" s="27">
        <f>P75-O75</f>
        <v>1940.3999999999978</v>
      </c>
      <c r="Q46" s="27">
        <f>Q75-P75</f>
        <v>2134.440000000006</v>
      </c>
      <c r="R46" s="27">
        <f>R75-Q75</f>
        <v>2347.8839999999982</v>
      </c>
      <c r="S46" s="27" t="s">
        <v>44</v>
      </c>
      <c r="T46" s="21"/>
      <c r="U46" s="27">
        <f>U73-T73</f>
        <v>3551</v>
      </c>
      <c r="V46" s="27">
        <f>V73-U73</f>
        <v>4536.4025000000038</v>
      </c>
      <c r="W46" s="28">
        <f>W73-V73</f>
        <v>5055.1165000000037</v>
      </c>
      <c r="X46" s="19"/>
      <c r="Y46" s="19"/>
      <c r="Z46" s="19"/>
      <c r="AA46" s="19"/>
      <c r="AB46" s="19"/>
      <c r="AC46" s="19"/>
      <c r="AD46" s="19"/>
    </row>
    <row r="47" spans="1:30" x14ac:dyDescent="0.2">
      <c r="A47" s="19"/>
      <c r="B47" s="19"/>
      <c r="C47" s="19"/>
      <c r="D47" s="21"/>
      <c r="E47" s="27"/>
      <c r="F47" s="27"/>
      <c r="G47" s="29"/>
      <c r="H47" s="21" t="s">
        <v>77</v>
      </c>
      <c r="I47" s="27"/>
      <c r="J47" s="27"/>
      <c r="K47" s="27">
        <f>$E$19*(T75+U75)/2</f>
        <v>267.5</v>
      </c>
      <c r="L47" s="27">
        <f>$E$19*(U75+V75)/2</f>
        <v>252.5</v>
      </c>
      <c r="M47" s="27">
        <f>$E$19*(V75+W75)/2</f>
        <v>237.5</v>
      </c>
      <c r="N47" s="29" t="s">
        <v>48</v>
      </c>
      <c r="O47" s="21"/>
      <c r="P47" s="27">
        <f>-(U77-T77)</f>
        <v>8570.2706849315073</v>
      </c>
      <c r="Q47" s="27"/>
      <c r="R47" s="21"/>
      <c r="S47" s="27" t="s">
        <v>45</v>
      </c>
      <c r="T47" s="21"/>
      <c r="U47" s="27">
        <f>P65</f>
        <v>6770.7500000000055</v>
      </c>
      <c r="V47" s="27">
        <f>Q65</f>
        <v>7544.9500000000053</v>
      </c>
      <c r="W47" s="28">
        <f>R65</f>
        <v>8516.0950000000048</v>
      </c>
      <c r="X47" s="19"/>
      <c r="Y47" s="19"/>
      <c r="Z47" s="19"/>
      <c r="AA47" s="19"/>
      <c r="AB47" s="19"/>
      <c r="AC47" s="19"/>
      <c r="AD47" s="19"/>
    </row>
    <row r="48" spans="1:30" x14ac:dyDescent="0.2">
      <c r="A48" s="19"/>
      <c r="B48" s="19"/>
      <c r="C48" s="19"/>
      <c r="D48" s="21"/>
      <c r="E48" s="27"/>
      <c r="F48" s="27"/>
      <c r="G48" s="8" t="s">
        <v>81</v>
      </c>
      <c r="H48" s="21"/>
      <c r="I48" s="27"/>
      <c r="J48" s="27"/>
      <c r="K48" s="27">
        <f>K46-K47</f>
        <v>9672.5000000000073</v>
      </c>
      <c r="L48" s="27">
        <f>L46-L47</f>
        <v>10778.500000000007</v>
      </c>
      <c r="M48" s="27">
        <f>M46-M47</f>
        <v>12165.850000000006</v>
      </c>
      <c r="N48" s="29" t="s">
        <v>97</v>
      </c>
      <c r="O48" s="21"/>
      <c r="P48" s="27">
        <v>0</v>
      </c>
      <c r="Q48" s="27">
        <f>Q77-P77</f>
        <v>0</v>
      </c>
      <c r="R48" s="27">
        <f>R77-Q77</f>
        <v>0</v>
      </c>
      <c r="S48" s="27" t="s">
        <v>41</v>
      </c>
      <c r="T48" s="21"/>
      <c r="U48" s="27">
        <f>-(P76-O76)</f>
        <v>9669.5890410958891</v>
      </c>
      <c r="V48" s="27"/>
      <c r="W48" s="28"/>
      <c r="X48" s="19"/>
      <c r="Y48" s="19"/>
      <c r="Z48" s="19"/>
      <c r="AA48" s="19"/>
      <c r="AB48" s="19"/>
      <c r="AC48" s="19"/>
      <c r="AD48" s="19"/>
    </row>
    <row r="49" spans="1:30" x14ac:dyDescent="0.2">
      <c r="A49" s="19"/>
      <c r="B49" s="19"/>
      <c r="C49" s="19"/>
      <c r="D49" s="21"/>
      <c r="E49" s="27"/>
      <c r="F49" s="27"/>
      <c r="G49" s="8"/>
      <c r="H49" s="21" t="s">
        <v>78</v>
      </c>
      <c r="I49" s="27"/>
      <c r="J49" s="27"/>
      <c r="K49" s="27">
        <f>0.3*K48</f>
        <v>2901.7500000000023</v>
      </c>
      <c r="L49" s="27">
        <f>0.3*L48</f>
        <v>3233.550000000002</v>
      </c>
      <c r="M49" s="27">
        <f>0.3*M48</f>
        <v>3649.7550000000015</v>
      </c>
      <c r="N49" s="53" t="s">
        <v>92</v>
      </c>
      <c r="O49" s="21"/>
      <c r="P49" s="27">
        <f>P78-F10</f>
        <v>0</v>
      </c>
      <c r="Q49" s="27">
        <f>Q78-P78</f>
        <v>0</v>
      </c>
      <c r="R49" s="27">
        <f>R78-Q78</f>
        <v>0</v>
      </c>
      <c r="S49" s="27" t="s">
        <v>97</v>
      </c>
      <c r="T49" s="21"/>
      <c r="U49" s="27">
        <f>-(P77-O77)</f>
        <v>760</v>
      </c>
      <c r="V49" s="21"/>
      <c r="W49" s="40"/>
      <c r="X49" s="19"/>
      <c r="Y49" s="19"/>
      <c r="Z49" s="19"/>
      <c r="AA49" s="19"/>
      <c r="AB49" s="19"/>
      <c r="AC49" s="19"/>
      <c r="AD49" s="19"/>
    </row>
    <row r="50" spans="1:30" ht="13.5" thickBot="1" x14ac:dyDescent="0.25">
      <c r="A50" s="19"/>
      <c r="B50" s="19"/>
      <c r="C50" s="19"/>
      <c r="D50" s="21"/>
      <c r="E50" s="27"/>
      <c r="F50" s="27"/>
      <c r="G50" s="10" t="s">
        <v>82</v>
      </c>
      <c r="H50" s="34"/>
      <c r="I50" s="36"/>
      <c r="J50" s="36"/>
      <c r="K50" s="36">
        <f>K48-K49</f>
        <v>6770.7500000000055</v>
      </c>
      <c r="L50" s="36">
        <f>L48-L49</f>
        <v>7544.9500000000053</v>
      </c>
      <c r="M50" s="36">
        <f>M48-M49</f>
        <v>8516.0950000000048</v>
      </c>
      <c r="N50" s="53" t="s">
        <v>94</v>
      </c>
      <c r="O50" s="21"/>
      <c r="P50" s="27">
        <f t="shared" ref="P50:R51" si="0">-(U75-T75)</f>
        <v>300</v>
      </c>
      <c r="Q50" s="27">
        <f t="shared" si="0"/>
        <v>300</v>
      </c>
      <c r="R50" s="27">
        <f t="shared" si="0"/>
        <v>300</v>
      </c>
      <c r="S50" s="27" t="s">
        <v>96</v>
      </c>
      <c r="T50" s="21"/>
      <c r="U50" s="27">
        <f>U78-T78</f>
        <v>801.75000000000227</v>
      </c>
      <c r="V50" s="27">
        <f>V78-U78</f>
        <v>331.79999999999973</v>
      </c>
      <c r="W50" s="28">
        <f>W78-V78</f>
        <v>416.20499999999947</v>
      </c>
      <c r="X50" s="19"/>
      <c r="Y50" s="19"/>
      <c r="Z50" s="19"/>
      <c r="AA50" s="19"/>
      <c r="AB50" s="19"/>
      <c r="AC50" s="19"/>
      <c r="AD50" s="19"/>
    </row>
    <row r="51" spans="1:30" x14ac:dyDescent="0.2">
      <c r="A51" s="19"/>
      <c r="B51" s="19"/>
      <c r="C51" s="21"/>
      <c r="D51" s="21"/>
      <c r="E51" s="21"/>
      <c r="F51" s="21"/>
      <c r="G51" s="21"/>
      <c r="H51" s="21"/>
      <c r="I51" s="21"/>
      <c r="J51" s="21"/>
      <c r="K51" s="21"/>
      <c r="L51" s="21"/>
      <c r="M51" s="19"/>
      <c r="N51" s="53" t="s">
        <v>95</v>
      </c>
      <c r="O51" s="21"/>
      <c r="P51" s="27">
        <f t="shared" si="0"/>
        <v>3500</v>
      </c>
      <c r="Q51" s="27">
        <f t="shared" si="0"/>
        <v>0</v>
      </c>
      <c r="R51" s="27">
        <f t="shared" si="0"/>
        <v>0</v>
      </c>
      <c r="S51" s="54" t="s">
        <v>48</v>
      </c>
      <c r="T51" s="21"/>
      <c r="U51" s="27"/>
      <c r="V51" s="21">
        <f>V77-U77</f>
        <v>262.97293150684982</v>
      </c>
      <c r="W51" s="40">
        <f>W77-V77</f>
        <v>289.27022465753453</v>
      </c>
      <c r="X51" s="19"/>
      <c r="Y51" s="19"/>
      <c r="Z51" s="19"/>
      <c r="AA51" s="19"/>
      <c r="AB51" s="19"/>
      <c r="AC51" s="19"/>
      <c r="AD51" s="19"/>
    </row>
    <row r="52" spans="1:30" x14ac:dyDescent="0.2">
      <c r="A52" s="19"/>
      <c r="B52" s="19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19"/>
      <c r="N52" s="41" t="s">
        <v>110</v>
      </c>
      <c r="O52" s="21"/>
      <c r="P52" s="27">
        <f>P79-O79</f>
        <v>840</v>
      </c>
      <c r="Q52" s="27">
        <f>Q79-P79</f>
        <v>320.70000000000095</v>
      </c>
      <c r="R52" s="27">
        <f>R79-Q79</f>
        <v>132.72000000000003</v>
      </c>
      <c r="S52" s="54" t="s">
        <v>98</v>
      </c>
      <c r="T52" s="21"/>
      <c r="U52" s="27"/>
      <c r="V52" s="21"/>
      <c r="W52" s="40"/>
      <c r="X52" s="19"/>
      <c r="Y52" s="19"/>
      <c r="Z52" s="19"/>
      <c r="AA52" s="19"/>
      <c r="AB52" s="19"/>
      <c r="AC52" s="19"/>
      <c r="AD52" s="19"/>
    </row>
    <row r="53" spans="1:30" x14ac:dyDescent="0.2">
      <c r="A53" s="19"/>
      <c r="B53" s="19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19"/>
      <c r="N53" s="29" t="s">
        <v>41</v>
      </c>
      <c r="O53" s="21"/>
      <c r="P53" s="27"/>
      <c r="Q53" s="27">
        <f>Q76-P76</f>
        <v>405.04109589041173</v>
      </c>
      <c r="R53" s="27">
        <f>R76-Q76</f>
        <v>445.54520547945231</v>
      </c>
      <c r="S53" s="20"/>
      <c r="T53" s="21"/>
      <c r="U53" s="27"/>
      <c r="V53" s="21"/>
      <c r="W53" s="40"/>
      <c r="X53" s="19"/>
      <c r="Y53" s="19"/>
      <c r="Z53" s="19"/>
      <c r="AA53" s="19"/>
      <c r="AB53" s="19"/>
      <c r="AC53" s="19"/>
      <c r="AD53" s="19"/>
    </row>
    <row r="54" spans="1:30" x14ac:dyDescent="0.2">
      <c r="A54" s="19"/>
      <c r="B54" s="19"/>
      <c r="C54" s="21"/>
      <c r="D54" s="21"/>
      <c r="E54" s="27"/>
      <c r="F54" s="27"/>
      <c r="G54" s="31"/>
      <c r="H54" s="27"/>
      <c r="I54" s="27"/>
      <c r="J54" s="21"/>
      <c r="K54" s="21"/>
      <c r="L54" s="21"/>
      <c r="M54" s="19"/>
      <c r="N54" s="29" t="s">
        <v>45</v>
      </c>
      <c r="O54" s="21"/>
      <c r="P54" s="27">
        <f>T74</f>
        <v>5300</v>
      </c>
      <c r="Q54" s="27">
        <f>K50</f>
        <v>6770.7500000000055</v>
      </c>
      <c r="R54" s="27">
        <f>L50</f>
        <v>7544.9500000000053</v>
      </c>
      <c r="S54" s="20"/>
      <c r="T54" s="21"/>
      <c r="U54" s="27"/>
      <c r="V54" s="21"/>
      <c r="W54" s="40"/>
      <c r="X54" s="19"/>
      <c r="Y54" s="19"/>
      <c r="Z54" s="19"/>
      <c r="AA54" s="19"/>
      <c r="AB54" s="19"/>
      <c r="AC54" s="19"/>
      <c r="AD54" s="19"/>
    </row>
    <row r="55" spans="1:30" x14ac:dyDescent="0.2">
      <c r="A55" s="19"/>
      <c r="B55" s="19"/>
      <c r="C55" s="21"/>
      <c r="D55" s="21"/>
      <c r="E55" s="27"/>
      <c r="F55" s="27"/>
      <c r="G55" s="31"/>
      <c r="H55" s="27"/>
      <c r="I55" s="27"/>
      <c r="J55" s="21"/>
      <c r="K55" s="21"/>
      <c r="L55" s="21"/>
      <c r="M55" s="19"/>
      <c r="N55" s="50" t="s">
        <v>4</v>
      </c>
      <c r="O55" s="21"/>
      <c r="P55" s="31">
        <f>SUM(P45:P54)</f>
        <v>21650.670684931505</v>
      </c>
      <c r="Q55" s="31">
        <f>SUM(Q45:Q54)</f>
        <v>11430.931095890424</v>
      </c>
      <c r="R55" s="31">
        <f>SUM(R45:R54)</f>
        <v>10771.099205479455</v>
      </c>
      <c r="S55" s="20" t="s">
        <v>4</v>
      </c>
      <c r="T55" s="21"/>
      <c r="U55" s="31">
        <f>SUM(U45:U52)</f>
        <v>22573.0890410959</v>
      </c>
      <c r="V55" s="31">
        <f>SUM(V45:V52)</f>
        <v>13846.125431506858</v>
      </c>
      <c r="W55" s="55">
        <f>SUM(W45:W52)</f>
        <v>15446.686724657542</v>
      </c>
      <c r="X55" s="19"/>
      <c r="Y55" s="19"/>
      <c r="Z55" s="19"/>
      <c r="AA55" s="19"/>
      <c r="AB55" s="19"/>
      <c r="AC55" s="19"/>
      <c r="AD55" s="19"/>
    </row>
    <row r="56" spans="1:30" x14ac:dyDescent="0.2">
      <c r="A56" s="19"/>
      <c r="B56" s="19"/>
      <c r="C56" s="21"/>
      <c r="D56" s="21"/>
      <c r="E56" s="27"/>
      <c r="F56" s="27"/>
      <c r="G56" s="31"/>
      <c r="H56" s="27"/>
      <c r="I56" s="27"/>
      <c r="J56" s="21"/>
      <c r="K56" s="21"/>
      <c r="L56" s="21"/>
      <c r="M56" s="19"/>
      <c r="N56" s="50"/>
      <c r="O56" s="21"/>
      <c r="P56" s="31"/>
      <c r="Q56" s="31"/>
      <c r="R56" s="31"/>
      <c r="S56" s="21"/>
      <c r="T56" s="21"/>
      <c r="U56" s="27"/>
      <c r="V56" s="21"/>
      <c r="W56" s="40"/>
      <c r="X56" s="19"/>
      <c r="Y56" s="19"/>
      <c r="Z56" s="19"/>
      <c r="AA56" s="19"/>
      <c r="AB56" s="19"/>
      <c r="AC56" s="19"/>
      <c r="AD56" s="19"/>
    </row>
    <row r="57" spans="1:30" x14ac:dyDescent="0.2">
      <c r="A57" s="19"/>
      <c r="B57" s="19"/>
      <c r="C57" s="21"/>
      <c r="D57" s="21"/>
      <c r="E57" s="27"/>
      <c r="F57" s="27"/>
      <c r="G57" s="31"/>
      <c r="H57" s="27"/>
      <c r="I57" s="27"/>
      <c r="J57" s="21"/>
      <c r="K57" s="43"/>
      <c r="L57" s="14"/>
      <c r="M57" s="19"/>
      <c r="N57" s="29"/>
      <c r="O57" s="21"/>
      <c r="P57" s="21"/>
      <c r="Q57" s="21"/>
      <c r="R57" s="21"/>
      <c r="S57" s="56" t="s">
        <v>107</v>
      </c>
      <c r="T57" s="56"/>
      <c r="U57" s="57">
        <f>U55-P55</f>
        <v>922.41835616439494</v>
      </c>
      <c r="V57" s="57">
        <f>V55-Q55</f>
        <v>2415.1943356164338</v>
      </c>
      <c r="W57" s="58">
        <f>W55-R55</f>
        <v>4675.5875191780869</v>
      </c>
      <c r="X57" s="19"/>
      <c r="Y57" s="19"/>
      <c r="Z57" s="19"/>
      <c r="AA57" s="19"/>
      <c r="AB57" s="19"/>
      <c r="AC57" s="19"/>
      <c r="AD57" s="19"/>
    </row>
    <row r="58" spans="1:30" ht="13.5" thickBot="1" x14ac:dyDescent="0.25">
      <c r="A58" s="19"/>
      <c r="B58" s="19"/>
      <c r="C58" s="20"/>
      <c r="D58" s="20"/>
      <c r="E58" s="31"/>
      <c r="F58" s="31"/>
      <c r="G58" s="31"/>
      <c r="H58" s="31"/>
      <c r="I58" s="31"/>
      <c r="J58" s="20"/>
      <c r="K58" s="20"/>
      <c r="L58" s="21"/>
      <c r="M58" s="19"/>
      <c r="N58" s="59"/>
      <c r="O58" s="34"/>
      <c r="P58" s="34"/>
      <c r="Q58" s="34"/>
      <c r="R58" s="34"/>
      <c r="S58" s="60" t="s">
        <v>108</v>
      </c>
      <c r="T58" s="61"/>
      <c r="U58" s="62">
        <f>U57</f>
        <v>922.41835616439494</v>
      </c>
      <c r="V58" s="62">
        <f>U58+V57</f>
        <v>3337.6126917808288</v>
      </c>
      <c r="W58" s="63">
        <f>V58+W57</f>
        <v>8013.2002109589157</v>
      </c>
      <c r="X58" s="19"/>
      <c r="Y58" s="19"/>
      <c r="Z58" s="19"/>
      <c r="AA58" s="19"/>
      <c r="AB58" s="19"/>
      <c r="AC58" s="19"/>
      <c r="AD58" s="19"/>
    </row>
    <row r="59" spans="1:30" ht="13.5" thickBot="1" x14ac:dyDescent="0.25">
      <c r="A59" s="19"/>
      <c r="B59" s="19"/>
      <c r="C59" s="20"/>
      <c r="D59" s="20"/>
      <c r="E59" s="31"/>
      <c r="F59" s="31"/>
      <c r="G59" s="31"/>
      <c r="H59" s="31"/>
      <c r="I59" s="31"/>
      <c r="J59" s="20"/>
      <c r="K59" s="20"/>
      <c r="L59" s="21"/>
      <c r="M59" s="19"/>
      <c r="N59" s="46" t="s">
        <v>127</v>
      </c>
      <c r="O59" s="24"/>
      <c r="P59" s="24"/>
      <c r="Q59" s="24"/>
      <c r="R59" s="38"/>
      <c r="S59" s="21"/>
      <c r="T59" s="21"/>
      <c r="U59" s="27"/>
      <c r="V59" s="27"/>
      <c r="W59" s="51"/>
      <c r="X59" s="19"/>
      <c r="Y59" s="19"/>
      <c r="Z59" s="19"/>
      <c r="AA59" s="19"/>
      <c r="AB59" s="19"/>
      <c r="AC59" s="19"/>
      <c r="AD59" s="19"/>
    </row>
    <row r="60" spans="1:30" x14ac:dyDescent="0.2">
      <c r="A60" s="19"/>
      <c r="B60" s="19"/>
      <c r="C60" s="20"/>
      <c r="D60" s="20"/>
      <c r="E60" s="31"/>
      <c r="F60" s="31"/>
      <c r="G60" s="31"/>
      <c r="H60" s="31"/>
      <c r="I60" s="31"/>
      <c r="J60" s="20"/>
      <c r="K60" s="20"/>
      <c r="L60" s="21"/>
      <c r="M60" s="19"/>
      <c r="N60" s="50"/>
      <c r="O60" s="21"/>
      <c r="P60" s="21"/>
      <c r="Q60" s="21"/>
      <c r="R60" s="40"/>
      <c r="S60" s="21"/>
      <c r="T60" s="21"/>
      <c r="U60" s="27"/>
      <c r="V60" s="27"/>
      <c r="W60" s="27"/>
      <c r="X60" s="19"/>
      <c r="Y60" s="19"/>
      <c r="Z60" s="19"/>
      <c r="AA60" s="19"/>
      <c r="AB60" s="19"/>
      <c r="AC60" s="19"/>
      <c r="AD60" s="19"/>
    </row>
    <row r="61" spans="1:30" x14ac:dyDescent="0.2">
      <c r="A61" s="19"/>
      <c r="B61" s="19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19"/>
      <c r="N61" s="50" t="s">
        <v>30</v>
      </c>
      <c r="O61" s="21"/>
      <c r="P61" s="27">
        <f t="shared" ref="P61:R62" si="1">K46</f>
        <v>9940.0000000000073</v>
      </c>
      <c r="Q61" s="27">
        <f t="shared" si="1"/>
        <v>11031.000000000007</v>
      </c>
      <c r="R61" s="28">
        <f t="shared" si="1"/>
        <v>12403.350000000006</v>
      </c>
      <c r="S61" s="21"/>
      <c r="T61" s="21"/>
      <c r="U61" s="21"/>
      <c r="V61" s="21"/>
      <c r="W61" s="51"/>
      <c r="X61" s="19"/>
      <c r="Y61" s="19"/>
      <c r="Z61" s="19"/>
      <c r="AA61" s="19"/>
      <c r="AB61" s="19"/>
      <c r="AC61" s="19"/>
      <c r="AD61" s="19"/>
    </row>
    <row r="62" spans="1:30" x14ac:dyDescent="0.2">
      <c r="A62" s="19"/>
      <c r="B62" s="19"/>
      <c r="C62" s="21"/>
      <c r="D62" s="21"/>
      <c r="E62" s="21"/>
      <c r="F62" s="21"/>
      <c r="G62" s="21"/>
      <c r="H62" s="21"/>
      <c r="I62" s="21"/>
      <c r="J62" s="21"/>
      <c r="K62" s="21"/>
      <c r="L62" s="21"/>
      <c r="M62" s="19"/>
      <c r="N62" s="50" t="s">
        <v>31</v>
      </c>
      <c r="O62" s="21"/>
      <c r="P62" s="27">
        <f t="shared" si="1"/>
        <v>267.5</v>
      </c>
      <c r="Q62" s="27">
        <f t="shared" si="1"/>
        <v>252.5</v>
      </c>
      <c r="R62" s="28">
        <f t="shared" si="1"/>
        <v>237.5</v>
      </c>
      <c r="S62" s="21"/>
      <c r="T62" s="21"/>
      <c r="U62" s="21"/>
      <c r="V62" s="21"/>
      <c r="W62" s="51"/>
      <c r="X62" s="19"/>
      <c r="Y62" s="19"/>
      <c r="Z62" s="19"/>
      <c r="AA62" s="19"/>
      <c r="AB62" s="19"/>
      <c r="AC62" s="19"/>
      <c r="AD62" s="19"/>
    </row>
    <row r="63" spans="1:30" x14ac:dyDescent="0.2">
      <c r="A63" s="19"/>
      <c r="B63" s="20"/>
      <c r="C63" s="20"/>
      <c r="D63" s="21"/>
      <c r="E63" s="21"/>
      <c r="F63" s="21"/>
      <c r="G63" s="21"/>
      <c r="H63" s="21"/>
      <c r="I63" s="21"/>
      <c r="J63" s="21"/>
      <c r="K63" s="21"/>
      <c r="L63" s="21"/>
      <c r="M63" s="19"/>
      <c r="N63" s="50" t="s">
        <v>32</v>
      </c>
      <c r="O63" s="21"/>
      <c r="P63" s="27">
        <f>P61-P62</f>
        <v>9672.5000000000073</v>
      </c>
      <c r="Q63" s="27">
        <f>Q61-Q62</f>
        <v>10778.500000000007</v>
      </c>
      <c r="R63" s="28">
        <f>R61-R62</f>
        <v>12165.850000000006</v>
      </c>
      <c r="S63" s="21"/>
      <c r="T63" s="21"/>
      <c r="U63" s="21"/>
      <c r="V63" s="21"/>
      <c r="W63" s="51"/>
      <c r="X63" s="19"/>
      <c r="Y63" s="19"/>
      <c r="Z63" s="19"/>
      <c r="AA63" s="19"/>
      <c r="AB63" s="19"/>
      <c r="AC63" s="19"/>
      <c r="AD63" s="19"/>
    </row>
    <row r="64" spans="1:30" x14ac:dyDescent="0.2">
      <c r="A64" s="19"/>
      <c r="B64" s="21"/>
      <c r="C64" s="21"/>
      <c r="D64" s="21"/>
      <c r="E64" s="20"/>
      <c r="F64" s="20"/>
      <c r="G64" s="20"/>
      <c r="H64" s="20"/>
      <c r="I64" s="20"/>
      <c r="J64" s="21"/>
      <c r="K64" s="20"/>
      <c r="L64" s="21"/>
      <c r="M64" s="19"/>
      <c r="N64" s="50" t="s">
        <v>33</v>
      </c>
      <c r="O64" s="21"/>
      <c r="P64" s="27">
        <f>E21*P63</f>
        <v>2901.7500000000023</v>
      </c>
      <c r="Q64" s="27">
        <f>0.3*Q63</f>
        <v>3233.550000000002</v>
      </c>
      <c r="R64" s="28">
        <f>0.3*R63</f>
        <v>3649.7550000000015</v>
      </c>
      <c r="S64" s="21"/>
      <c r="T64" s="21"/>
      <c r="U64" s="21"/>
      <c r="V64" s="21"/>
      <c r="W64" s="51"/>
      <c r="X64" s="19"/>
      <c r="Y64" s="19"/>
      <c r="Z64" s="19"/>
      <c r="AA64" s="19"/>
      <c r="AB64" s="19"/>
      <c r="AC64" s="19"/>
      <c r="AD64" s="19"/>
    </row>
    <row r="65" spans="1:30" x14ac:dyDescent="0.2">
      <c r="A65" s="52"/>
      <c r="B65" s="6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19"/>
      <c r="N65" s="50" t="s">
        <v>34</v>
      </c>
      <c r="O65" s="21"/>
      <c r="P65" s="27">
        <f>P63-P64</f>
        <v>6770.7500000000055</v>
      </c>
      <c r="Q65" s="27">
        <f>Q63-Q64</f>
        <v>7544.9500000000053</v>
      </c>
      <c r="R65" s="28">
        <f>R63-R64</f>
        <v>8516.0950000000048</v>
      </c>
      <c r="S65" s="21"/>
      <c r="T65" s="21"/>
      <c r="U65" s="21"/>
      <c r="V65" s="21"/>
      <c r="W65" s="51"/>
      <c r="X65" s="19"/>
      <c r="Y65" s="19"/>
      <c r="Z65" s="19"/>
      <c r="AA65" s="19"/>
      <c r="AB65" s="19"/>
      <c r="AC65" s="19"/>
      <c r="AD65" s="19"/>
    </row>
    <row r="66" spans="1:30" ht="13.5" thickBot="1" x14ac:dyDescent="0.25">
      <c r="A66" s="19"/>
      <c r="B66" s="14"/>
      <c r="C66" s="21"/>
      <c r="D66" s="21"/>
      <c r="E66" s="27"/>
      <c r="F66" s="27"/>
      <c r="G66" s="27"/>
      <c r="H66" s="27"/>
      <c r="I66" s="27"/>
      <c r="J66" s="27"/>
      <c r="K66" s="27"/>
      <c r="L66" s="21"/>
      <c r="M66" s="19"/>
      <c r="N66" s="29"/>
      <c r="O66" s="21"/>
      <c r="P66" s="21"/>
      <c r="Q66" s="21"/>
      <c r="R66" s="40"/>
      <c r="S66" s="21"/>
      <c r="T66" s="21"/>
      <c r="U66" s="21"/>
      <c r="V66" s="21"/>
      <c r="W66" s="51"/>
      <c r="X66" s="19"/>
      <c r="Y66" s="19"/>
      <c r="Z66" s="19"/>
      <c r="AA66" s="19"/>
      <c r="AB66" s="19"/>
      <c r="AC66" s="19"/>
      <c r="AD66" s="19"/>
    </row>
    <row r="67" spans="1:30" x14ac:dyDescent="0.2">
      <c r="A67" s="19"/>
      <c r="B67" s="14"/>
      <c r="C67" s="21"/>
      <c r="D67" s="21"/>
      <c r="E67" s="27"/>
      <c r="F67" s="27"/>
      <c r="G67" s="27"/>
      <c r="H67" s="27"/>
      <c r="I67" s="27"/>
      <c r="J67" s="27"/>
      <c r="K67" s="27"/>
      <c r="L67" s="21"/>
      <c r="M67" s="19"/>
      <c r="N67" s="64"/>
      <c r="O67" s="24"/>
      <c r="P67" s="24"/>
      <c r="Q67" s="24"/>
      <c r="R67" s="24"/>
      <c r="S67" s="24"/>
      <c r="T67" s="24"/>
      <c r="U67" s="24"/>
      <c r="V67" s="24"/>
      <c r="W67" s="38"/>
      <c r="X67" s="19"/>
      <c r="Y67" s="19"/>
      <c r="Z67" s="19"/>
      <c r="AA67" s="19"/>
      <c r="AB67" s="19"/>
      <c r="AC67" s="19"/>
      <c r="AD67" s="19"/>
    </row>
    <row r="68" spans="1:30" x14ac:dyDescent="0.2">
      <c r="A68" s="19"/>
      <c r="B68" s="14"/>
      <c r="C68" s="21"/>
      <c r="D68" s="21"/>
      <c r="E68" s="27"/>
      <c r="F68" s="27"/>
      <c r="G68" s="27"/>
      <c r="H68" s="27"/>
      <c r="I68" s="27"/>
      <c r="J68" s="27"/>
      <c r="K68" s="27"/>
      <c r="L68" s="21"/>
      <c r="M68" s="19"/>
      <c r="N68" s="50" t="s">
        <v>128</v>
      </c>
      <c r="O68" s="21"/>
      <c r="P68" s="21"/>
      <c r="Q68" s="21"/>
      <c r="R68" s="21"/>
      <c r="S68" s="21"/>
      <c r="T68" s="21"/>
      <c r="U68" s="21"/>
      <c r="V68" s="21"/>
      <c r="W68" s="40"/>
      <c r="X68" s="19"/>
      <c r="Y68" s="19"/>
      <c r="Z68" s="19"/>
      <c r="AA68" s="19"/>
      <c r="AB68" s="19"/>
      <c r="AC68" s="19"/>
      <c r="AD68" s="19"/>
    </row>
    <row r="69" spans="1:30" x14ac:dyDescent="0.2">
      <c r="A69" s="19"/>
      <c r="B69" s="14"/>
      <c r="C69" s="21"/>
      <c r="D69" s="21"/>
      <c r="E69" s="27"/>
      <c r="F69" s="27"/>
      <c r="G69" s="27"/>
      <c r="H69" s="27"/>
      <c r="I69" s="27"/>
      <c r="J69" s="27"/>
      <c r="K69" s="27"/>
      <c r="L69" s="21"/>
      <c r="M69" s="19"/>
      <c r="N69" s="29"/>
      <c r="O69" s="21"/>
      <c r="P69" s="21"/>
      <c r="Q69" s="21"/>
      <c r="R69" s="21"/>
      <c r="S69" s="21"/>
      <c r="T69" s="21"/>
      <c r="U69" s="21"/>
      <c r="V69" s="21"/>
      <c r="W69" s="40"/>
      <c r="X69" s="19"/>
      <c r="Y69" s="19"/>
      <c r="Z69" s="19"/>
      <c r="AA69" s="19"/>
      <c r="AB69" s="19"/>
      <c r="AC69" s="19"/>
      <c r="AD69" s="19"/>
    </row>
    <row r="70" spans="1:30" x14ac:dyDescent="0.2">
      <c r="A70" s="19"/>
      <c r="B70" s="14"/>
      <c r="C70" s="21"/>
      <c r="D70" s="21"/>
      <c r="E70" s="27"/>
      <c r="F70" s="27"/>
      <c r="G70" s="27"/>
      <c r="H70" s="27"/>
      <c r="I70" s="27"/>
      <c r="J70" s="27"/>
      <c r="K70" s="27"/>
      <c r="L70" s="21"/>
      <c r="M70" s="19"/>
      <c r="N70" s="50" t="s">
        <v>35</v>
      </c>
      <c r="O70" s="20">
        <v>0</v>
      </c>
      <c r="P70" s="20" t="s">
        <v>112</v>
      </c>
      <c r="Q70" s="20" t="s">
        <v>103</v>
      </c>
      <c r="R70" s="20" t="s">
        <v>104</v>
      </c>
      <c r="S70" s="20" t="s">
        <v>36</v>
      </c>
      <c r="T70" s="20">
        <v>0</v>
      </c>
      <c r="U70" s="20" t="s">
        <v>112</v>
      </c>
      <c r="V70" s="20" t="s">
        <v>103</v>
      </c>
      <c r="W70" s="26" t="s">
        <v>104</v>
      </c>
      <c r="X70" s="19"/>
      <c r="Y70" s="19"/>
      <c r="Z70" s="19"/>
      <c r="AA70" s="19"/>
      <c r="AB70" s="19"/>
      <c r="AC70" s="19"/>
      <c r="AD70" s="19"/>
    </row>
    <row r="71" spans="1:30" x14ac:dyDescent="0.2">
      <c r="A71" s="19"/>
      <c r="B71" s="14"/>
      <c r="C71" s="21"/>
      <c r="D71" s="21"/>
      <c r="E71" s="27"/>
      <c r="F71" s="27"/>
      <c r="G71" s="27"/>
      <c r="H71" s="27"/>
      <c r="I71" s="27"/>
      <c r="J71" s="27"/>
      <c r="K71" s="27"/>
      <c r="L71" s="21"/>
      <c r="M71" s="19"/>
      <c r="N71" s="29"/>
      <c r="O71" s="21"/>
      <c r="P71" s="21"/>
      <c r="Q71" s="21"/>
      <c r="R71" s="21"/>
      <c r="S71" s="21"/>
      <c r="T71" s="21"/>
      <c r="U71" s="21"/>
      <c r="V71" s="21"/>
      <c r="W71" s="40"/>
      <c r="X71" s="19"/>
      <c r="Y71" s="19"/>
      <c r="Z71" s="19"/>
      <c r="AA71" s="19"/>
      <c r="AB71" s="19"/>
      <c r="AC71" s="19"/>
      <c r="AD71" s="19"/>
    </row>
    <row r="72" spans="1:30" x14ac:dyDescent="0.2">
      <c r="A72" s="19"/>
      <c r="B72" s="6"/>
      <c r="C72" s="21"/>
      <c r="D72" s="21"/>
      <c r="E72" s="27"/>
      <c r="F72" s="27"/>
      <c r="G72" s="27"/>
      <c r="H72" s="27"/>
      <c r="I72" s="27"/>
      <c r="J72" s="27"/>
      <c r="K72" s="27"/>
      <c r="L72" s="21"/>
      <c r="M72" s="19"/>
      <c r="N72" s="50" t="s">
        <v>37</v>
      </c>
      <c r="O72" s="27">
        <f>F4</f>
        <v>9120</v>
      </c>
      <c r="P72" s="27">
        <f>F4+E32</f>
        <v>10320</v>
      </c>
      <c r="Q72" s="27">
        <f>P72+F32</f>
        <v>11820</v>
      </c>
      <c r="R72" s="27">
        <f>Q72</f>
        <v>11820</v>
      </c>
      <c r="S72" s="31" t="s">
        <v>43</v>
      </c>
      <c r="T72" s="27">
        <f>J4</f>
        <v>7200</v>
      </c>
      <c r="U72" s="27">
        <f>J4</f>
        <v>7200</v>
      </c>
      <c r="V72" s="27">
        <f>U72</f>
        <v>7200</v>
      </c>
      <c r="W72" s="28">
        <f>V72</f>
        <v>7200</v>
      </c>
      <c r="X72" s="19"/>
      <c r="Y72" s="19"/>
      <c r="Z72" s="19"/>
      <c r="AA72" s="19"/>
      <c r="AB72" s="19"/>
      <c r="AC72" s="19"/>
      <c r="AD72" s="19"/>
    </row>
    <row r="73" spans="1:30" x14ac:dyDescent="0.2">
      <c r="A73" s="19"/>
      <c r="B73" s="21"/>
      <c r="C73" s="21"/>
      <c r="D73" s="21"/>
      <c r="E73" s="27"/>
      <c r="F73" s="27"/>
      <c r="G73" s="27"/>
      <c r="H73" s="27"/>
      <c r="I73" s="27"/>
      <c r="J73" s="27"/>
      <c r="K73" s="27"/>
      <c r="L73" s="21"/>
      <c r="M73" s="19"/>
      <c r="N73" s="50" t="s">
        <v>38</v>
      </c>
      <c r="O73" s="27">
        <f t="shared" ref="O73:O79" si="2">F5</f>
        <v>2700</v>
      </c>
      <c r="P73" s="27">
        <f>O73+E26+E32/10</f>
        <v>3720</v>
      </c>
      <c r="Q73" s="27">
        <f>P73+L45</f>
        <v>4890</v>
      </c>
      <c r="R73" s="27">
        <f>Q73+M45</f>
        <v>6060</v>
      </c>
      <c r="S73" s="31" t="s">
        <v>44</v>
      </c>
      <c r="T73" s="27">
        <f t="shared" ref="T73:T78" si="3">J5</f>
        <v>2300</v>
      </c>
      <c r="U73" s="27">
        <f>T73+(1-E23)*T74</f>
        <v>5851</v>
      </c>
      <c r="V73" s="27">
        <f>U73+(1-$E$23)*P65</f>
        <v>10387.402500000004</v>
      </c>
      <c r="W73" s="28">
        <f>V73+(1-$E$23)*Q65</f>
        <v>15442.519000000008</v>
      </c>
      <c r="X73" s="19"/>
      <c r="Y73" s="19"/>
      <c r="Z73" s="19"/>
      <c r="AA73" s="19"/>
      <c r="AB73" s="19"/>
      <c r="AC73" s="19"/>
      <c r="AD73" s="19"/>
    </row>
    <row r="74" spans="1:30" x14ac:dyDescent="0.2">
      <c r="A74" s="19"/>
      <c r="B74" s="6"/>
      <c r="C74" s="21"/>
      <c r="D74" s="21"/>
      <c r="E74" s="27"/>
      <c r="F74" s="27"/>
      <c r="G74" s="27"/>
      <c r="H74" s="27"/>
      <c r="I74" s="27"/>
      <c r="J74" s="27"/>
      <c r="K74" s="27"/>
      <c r="L74" s="21"/>
      <c r="M74" s="19"/>
      <c r="N74" s="50" t="s">
        <v>39</v>
      </c>
      <c r="O74" s="27">
        <f>O72-O73</f>
        <v>6420</v>
      </c>
      <c r="P74" s="27">
        <f>P72-P73</f>
        <v>6600</v>
      </c>
      <c r="Q74" s="27">
        <f>Q72-Q73</f>
        <v>6930</v>
      </c>
      <c r="R74" s="27">
        <f>R72-R73</f>
        <v>5760</v>
      </c>
      <c r="S74" s="31" t="s">
        <v>45</v>
      </c>
      <c r="T74" s="27">
        <f t="shared" si="3"/>
        <v>5300</v>
      </c>
      <c r="U74" s="27">
        <f>P65</f>
        <v>6770.7500000000055</v>
      </c>
      <c r="V74" s="27">
        <f>Q65</f>
        <v>7544.9500000000053</v>
      </c>
      <c r="W74" s="28">
        <f>R65</f>
        <v>8516.0950000000048</v>
      </c>
      <c r="X74" s="19"/>
      <c r="Y74" s="19"/>
      <c r="Z74" s="19"/>
      <c r="AA74" s="19"/>
      <c r="AB74" s="19"/>
      <c r="AC74" s="19"/>
      <c r="AD74" s="19"/>
    </row>
    <row r="75" spans="1:30" x14ac:dyDescent="0.2">
      <c r="A75" s="19"/>
      <c r="B75" s="6"/>
      <c r="C75" s="21"/>
      <c r="D75" s="21"/>
      <c r="E75" s="27"/>
      <c r="F75" s="27"/>
      <c r="G75" s="27"/>
      <c r="H75" s="27"/>
      <c r="I75" s="27"/>
      <c r="J75" s="27"/>
      <c r="K75" s="27"/>
      <c r="L75" s="21"/>
      <c r="M75" s="19"/>
      <c r="N75" s="50" t="s">
        <v>40</v>
      </c>
      <c r="O75" s="27">
        <f t="shared" si="2"/>
        <v>15200</v>
      </c>
      <c r="P75" s="27">
        <f>F7+E31*E18*K40-E18*K40</f>
        <v>17140.399999999998</v>
      </c>
      <c r="Q75" s="27">
        <f>P75+E31*E18*L40-E18*L40</f>
        <v>19274.840000000004</v>
      </c>
      <c r="R75" s="27">
        <f>Q75+E31*E18*M40-E18*M40</f>
        <v>21622.724000000002</v>
      </c>
      <c r="S75" s="31" t="s">
        <v>46</v>
      </c>
      <c r="T75" s="27">
        <f t="shared" si="3"/>
        <v>5500</v>
      </c>
      <c r="U75" s="27">
        <f>J7-E33</f>
        <v>5200</v>
      </c>
      <c r="V75" s="27">
        <f>U75-N23</f>
        <v>4900</v>
      </c>
      <c r="W75" s="28">
        <f>V75-O23</f>
        <v>4600</v>
      </c>
      <c r="X75" s="19"/>
      <c r="Y75" s="19"/>
      <c r="Z75" s="19"/>
      <c r="AA75" s="19"/>
      <c r="AB75" s="19"/>
      <c r="AC75" s="19"/>
      <c r="AD75" s="19"/>
    </row>
    <row r="76" spans="1:30" x14ac:dyDescent="0.2">
      <c r="A76" s="19"/>
      <c r="B76" s="6"/>
      <c r="C76" s="21"/>
      <c r="D76" s="21"/>
      <c r="E76" s="27"/>
      <c r="F76" s="27"/>
      <c r="G76" s="27"/>
      <c r="H76" s="27"/>
      <c r="I76" s="27"/>
      <c r="J76" s="27"/>
      <c r="K76" s="27"/>
      <c r="L76" s="21"/>
      <c r="M76" s="19"/>
      <c r="N76" s="50" t="s">
        <v>41</v>
      </c>
      <c r="O76" s="27">
        <f t="shared" si="2"/>
        <v>13720</v>
      </c>
      <c r="P76" s="27">
        <f>$E$29*K40/365</f>
        <v>4050.4109589041104</v>
      </c>
      <c r="Q76" s="27">
        <f>$E$29*L40/365</f>
        <v>4455.4520547945222</v>
      </c>
      <c r="R76" s="27">
        <f>$E$29*M40/365</f>
        <v>4900.9972602739745</v>
      </c>
      <c r="S76" s="31" t="s">
        <v>47</v>
      </c>
      <c r="T76" s="27">
        <f t="shared" si="3"/>
        <v>3500</v>
      </c>
      <c r="U76" s="27">
        <v>0</v>
      </c>
      <c r="V76" s="27">
        <v>0</v>
      </c>
      <c r="W76" s="28">
        <v>0</v>
      </c>
      <c r="X76" s="19"/>
      <c r="Y76" s="19"/>
      <c r="Z76" s="19"/>
      <c r="AA76" s="19"/>
      <c r="AB76" s="19"/>
      <c r="AC76" s="19"/>
      <c r="AD76" s="19"/>
    </row>
    <row r="77" spans="1:30" x14ac:dyDescent="0.2">
      <c r="A77" s="19"/>
      <c r="B77" s="19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19"/>
      <c r="N77" s="50" t="s">
        <v>42</v>
      </c>
      <c r="O77" s="27">
        <f t="shared" si="2"/>
        <v>1760</v>
      </c>
      <c r="P77" s="27">
        <f>E27</f>
        <v>1000</v>
      </c>
      <c r="Q77" s="27">
        <f>E27</f>
        <v>1000</v>
      </c>
      <c r="R77" s="27">
        <f>Q77</f>
        <v>1000</v>
      </c>
      <c r="S77" s="31" t="s">
        <v>48</v>
      </c>
      <c r="T77" s="27">
        <f t="shared" si="3"/>
        <v>11200</v>
      </c>
      <c r="U77" s="27">
        <f>$E$30*$E$31*$E$18*K40/365</f>
        <v>2629.7293150684936</v>
      </c>
      <c r="V77" s="27">
        <f>$E$30*$E$31*$E$18*L40/365</f>
        <v>2892.7022465753435</v>
      </c>
      <c r="W77" s="28">
        <f>$E$30*$E$31*$E$18*M40/365</f>
        <v>3181.972471232878</v>
      </c>
      <c r="X77" s="19"/>
      <c r="Y77" s="19"/>
      <c r="Z77" s="19"/>
      <c r="AA77" s="19"/>
      <c r="AB77" s="19"/>
      <c r="AC77" s="19"/>
      <c r="AD77" s="19"/>
    </row>
    <row r="78" spans="1:30" x14ac:dyDescent="0.2">
      <c r="A78" s="19"/>
      <c r="B78" s="19"/>
      <c r="C78" s="21"/>
      <c r="D78" s="21"/>
      <c r="E78" s="21"/>
      <c r="F78" s="21"/>
      <c r="G78" s="21"/>
      <c r="H78" s="21"/>
      <c r="I78" s="21"/>
      <c r="J78" s="21"/>
      <c r="K78" s="21"/>
      <c r="L78" s="21"/>
      <c r="M78" s="19"/>
      <c r="N78" s="50" t="s">
        <v>109</v>
      </c>
      <c r="O78" s="27">
        <f t="shared" si="2"/>
        <v>0</v>
      </c>
      <c r="P78" s="27">
        <f>H23*0.33*J6</f>
        <v>0</v>
      </c>
      <c r="Q78" s="27">
        <f>H23*0.33*P65</f>
        <v>0</v>
      </c>
      <c r="R78" s="27">
        <f>H23*0.33*Q65</f>
        <v>0</v>
      </c>
      <c r="S78" s="31" t="s">
        <v>49</v>
      </c>
      <c r="T78" s="27">
        <f t="shared" si="3"/>
        <v>2100</v>
      </c>
      <c r="U78" s="27">
        <f>P64</f>
        <v>2901.7500000000023</v>
      </c>
      <c r="V78" s="27">
        <f>Q64</f>
        <v>3233.550000000002</v>
      </c>
      <c r="W78" s="28">
        <f>R64</f>
        <v>3649.7550000000015</v>
      </c>
      <c r="X78" s="19"/>
      <c r="Y78" s="19"/>
      <c r="Z78" s="19"/>
      <c r="AA78" s="19"/>
      <c r="AB78" s="19"/>
      <c r="AC78" s="19"/>
      <c r="AD78" s="19"/>
    </row>
    <row r="79" spans="1:30" x14ac:dyDescent="0.2">
      <c r="A79" s="19"/>
      <c r="B79" s="19"/>
      <c r="C79" s="21"/>
      <c r="D79" s="21"/>
      <c r="E79" s="21"/>
      <c r="F79" s="21"/>
      <c r="G79" s="21"/>
      <c r="H79" s="21"/>
      <c r="I79" s="21"/>
      <c r="J79" s="21"/>
      <c r="K79" s="21"/>
      <c r="L79" s="21"/>
      <c r="M79" s="19"/>
      <c r="N79" s="50" t="s">
        <v>105</v>
      </c>
      <c r="O79" s="27">
        <f t="shared" si="2"/>
        <v>0</v>
      </c>
      <c r="P79" s="27">
        <f>H21*2*J10</f>
        <v>840</v>
      </c>
      <c r="Q79" s="27">
        <f>H21*2*P64</f>
        <v>1160.700000000001</v>
      </c>
      <c r="R79" s="27">
        <f>H21*2*Q64</f>
        <v>1293.420000000001</v>
      </c>
      <c r="S79" s="27"/>
      <c r="T79" s="27"/>
      <c r="U79" s="27"/>
      <c r="V79" s="27"/>
      <c r="W79" s="28"/>
      <c r="X79" s="19"/>
      <c r="Y79" s="19"/>
      <c r="Z79" s="19"/>
      <c r="AA79" s="19"/>
      <c r="AB79" s="19"/>
      <c r="AC79" s="19"/>
      <c r="AD79" s="19"/>
    </row>
    <row r="80" spans="1:30" x14ac:dyDescent="0.2">
      <c r="A80" s="19"/>
      <c r="B80" s="21"/>
      <c r="C80" s="20"/>
      <c r="D80" s="20"/>
      <c r="E80" s="20"/>
      <c r="F80" s="20"/>
      <c r="G80" s="20"/>
      <c r="H80" s="20"/>
      <c r="I80" s="20"/>
      <c r="J80" s="20"/>
      <c r="K80" s="21"/>
      <c r="L80" s="21"/>
      <c r="M80" s="19"/>
      <c r="N80" s="50" t="s">
        <v>124</v>
      </c>
      <c r="O80" s="27"/>
      <c r="P80" s="27">
        <f>U58</f>
        <v>922.41835616439494</v>
      </c>
      <c r="Q80" s="27">
        <f>V58</f>
        <v>3337.6126917808288</v>
      </c>
      <c r="R80" s="27">
        <f>W58</f>
        <v>8013.2002109589157</v>
      </c>
      <c r="S80" s="31"/>
      <c r="T80" s="27"/>
      <c r="U80" s="31"/>
      <c r="V80" s="31"/>
      <c r="W80" s="55"/>
      <c r="X80" s="19"/>
      <c r="Y80" s="19"/>
      <c r="Z80" s="19"/>
      <c r="AA80" s="19"/>
      <c r="AB80" s="19"/>
      <c r="AC80" s="19"/>
      <c r="AD80" s="19"/>
    </row>
    <row r="81" spans="1:30" x14ac:dyDescent="0.2">
      <c r="A81" s="19"/>
      <c r="B81" s="20"/>
      <c r="C81" s="20"/>
      <c r="D81" s="20"/>
      <c r="E81" s="20"/>
      <c r="F81" s="20"/>
      <c r="G81" s="20"/>
      <c r="H81" s="20"/>
      <c r="I81" s="20"/>
      <c r="J81" s="20"/>
      <c r="K81" s="21"/>
      <c r="L81" s="21"/>
      <c r="M81" s="19"/>
      <c r="N81" s="50" t="s">
        <v>4</v>
      </c>
      <c r="O81" s="27">
        <f>F12</f>
        <v>37100</v>
      </c>
      <c r="P81" s="31">
        <f>SUM(P74:P80)</f>
        <v>30553.229315068504</v>
      </c>
      <c r="Q81" s="31">
        <f>SUM(Q74:Q80)</f>
        <v>36158.604746575358</v>
      </c>
      <c r="R81" s="31">
        <f>SUM(R74:R80)</f>
        <v>42590.341471232889</v>
      </c>
      <c r="S81" s="31" t="s">
        <v>4</v>
      </c>
      <c r="T81" s="27">
        <f>J12</f>
        <v>37100</v>
      </c>
      <c r="U81" s="31">
        <f>SUM(U72:U79)</f>
        <v>30553.229315068504</v>
      </c>
      <c r="V81" s="31">
        <f>SUM(V72:V79)</f>
        <v>36158.604746575351</v>
      </c>
      <c r="W81" s="55">
        <f>SUM(W72:W79)</f>
        <v>42590.341471232896</v>
      </c>
      <c r="X81" s="19"/>
      <c r="Y81" s="19"/>
      <c r="Z81" s="19"/>
      <c r="AA81" s="19"/>
      <c r="AB81" s="19"/>
      <c r="AC81" s="19"/>
      <c r="AD81" s="19"/>
    </row>
    <row r="82" spans="1:30" ht="13.5" thickBot="1" x14ac:dyDescent="0.25">
      <c r="A82" s="19"/>
      <c r="B82" s="6"/>
      <c r="C82" s="20"/>
      <c r="D82" s="21"/>
      <c r="E82" s="21"/>
      <c r="F82" s="27"/>
      <c r="G82" s="13"/>
      <c r="H82" s="27"/>
      <c r="I82" s="27"/>
      <c r="J82" s="27"/>
      <c r="K82" s="21"/>
      <c r="L82" s="21"/>
      <c r="M82" s="19"/>
      <c r="N82" s="59"/>
      <c r="O82" s="35"/>
      <c r="P82" s="36"/>
      <c r="Q82" s="36"/>
      <c r="R82" s="62" t="s">
        <v>106</v>
      </c>
      <c r="S82" s="62"/>
      <c r="T82" s="62"/>
      <c r="U82" s="62">
        <f>U81-P81</f>
        <v>0</v>
      </c>
      <c r="V82" s="62">
        <f>V81-Q81</f>
        <v>0</v>
      </c>
      <c r="W82" s="63">
        <f>W81-R81</f>
        <v>0</v>
      </c>
      <c r="X82" s="19"/>
      <c r="Y82" s="19"/>
      <c r="Z82" s="19"/>
      <c r="AA82" s="19"/>
      <c r="AB82" s="19"/>
      <c r="AC82" s="19"/>
      <c r="AD82" s="19"/>
    </row>
    <row r="83" spans="1:30" x14ac:dyDescent="0.2">
      <c r="A83" s="19"/>
      <c r="B83" s="14"/>
      <c r="C83" s="21"/>
      <c r="D83" s="21"/>
      <c r="E83" s="21"/>
      <c r="F83" s="27"/>
      <c r="G83" s="12"/>
      <c r="H83" s="27"/>
      <c r="I83" s="27"/>
      <c r="J83" s="27"/>
      <c r="K83" s="21"/>
      <c r="L83" s="21"/>
      <c r="M83" s="21"/>
      <c r="N83" s="21"/>
      <c r="O83" s="21"/>
      <c r="P83" s="21"/>
      <c r="Q83" s="21"/>
      <c r="R83" s="20"/>
      <c r="S83" s="20"/>
      <c r="T83" s="20"/>
      <c r="U83" s="31"/>
      <c r="V83" s="31"/>
      <c r="W83" s="31"/>
      <c r="X83" s="21"/>
      <c r="Y83" s="19"/>
      <c r="Z83" s="19"/>
      <c r="AA83" s="19"/>
      <c r="AB83" s="19"/>
      <c r="AC83" s="19"/>
      <c r="AD83" s="19"/>
    </row>
    <row r="84" spans="1:30" x14ac:dyDescent="0.2">
      <c r="A84" s="19"/>
      <c r="B84" s="14"/>
      <c r="C84" s="21"/>
      <c r="D84" s="21"/>
      <c r="E84" s="21"/>
      <c r="F84" s="27"/>
      <c r="G84" s="12"/>
      <c r="H84" s="27"/>
      <c r="I84" s="27"/>
      <c r="J84" s="27"/>
      <c r="K84" s="21"/>
      <c r="L84" s="21"/>
      <c r="M84" s="19"/>
      <c r="N84" s="20"/>
      <c r="O84" s="21"/>
      <c r="P84" s="21"/>
      <c r="Q84" s="21"/>
      <c r="R84" s="21"/>
      <c r="S84" s="20"/>
      <c r="T84" s="20"/>
      <c r="U84" s="20"/>
      <c r="V84" s="20"/>
      <c r="W84" s="20"/>
      <c r="X84" s="19"/>
      <c r="Y84" s="19"/>
      <c r="Z84" s="19"/>
      <c r="AA84" s="19"/>
      <c r="AB84" s="19"/>
      <c r="AC84" s="19"/>
      <c r="AD84" s="19"/>
    </row>
    <row r="85" spans="1:30" x14ac:dyDescent="0.2">
      <c r="A85" s="19"/>
      <c r="B85" s="6"/>
      <c r="C85" s="21"/>
      <c r="D85" s="21"/>
      <c r="E85" s="21"/>
      <c r="F85" s="27"/>
      <c r="G85" s="12"/>
      <c r="H85" s="27"/>
      <c r="I85" s="27"/>
      <c r="J85" s="27"/>
      <c r="K85" s="21"/>
      <c r="L85" s="21"/>
      <c r="M85" s="19"/>
      <c r="N85" s="20"/>
      <c r="O85" s="21"/>
      <c r="P85" s="21"/>
      <c r="Q85" s="21"/>
      <c r="R85" s="21"/>
      <c r="S85" s="21"/>
      <c r="T85" s="21"/>
      <c r="U85" s="21"/>
      <c r="V85" s="21"/>
      <c r="W85" s="21"/>
      <c r="X85" s="19"/>
      <c r="Y85" s="19"/>
      <c r="Z85" s="19"/>
      <c r="AA85" s="19"/>
      <c r="AB85" s="19"/>
      <c r="AC85" s="19"/>
      <c r="AD85" s="19"/>
    </row>
    <row r="86" spans="1:30" x14ac:dyDescent="0.2">
      <c r="A86" s="19"/>
      <c r="B86" s="21"/>
      <c r="C86" s="21"/>
      <c r="D86" s="21"/>
      <c r="E86" s="21"/>
      <c r="F86" s="27"/>
      <c r="G86" s="13"/>
      <c r="H86" s="27"/>
      <c r="I86" s="27"/>
      <c r="J86" s="27"/>
      <c r="K86" s="21"/>
      <c r="L86" s="21"/>
      <c r="M86" s="19"/>
      <c r="N86" s="20"/>
      <c r="O86" s="21"/>
      <c r="P86" s="21"/>
      <c r="Q86" s="21"/>
      <c r="R86" s="21"/>
      <c r="S86" s="21"/>
      <c r="T86" s="21"/>
      <c r="U86" s="21"/>
      <c r="V86" s="21"/>
      <c r="W86" s="21"/>
      <c r="X86" s="19"/>
      <c r="Y86" s="19"/>
      <c r="Z86" s="19"/>
      <c r="AA86" s="19"/>
      <c r="AB86" s="19"/>
      <c r="AC86" s="19"/>
      <c r="AD86" s="19"/>
    </row>
    <row r="87" spans="1:30" x14ac:dyDescent="0.2">
      <c r="A87" s="19"/>
      <c r="B87" s="21"/>
      <c r="C87" s="21"/>
      <c r="D87" s="21"/>
      <c r="E87" s="21"/>
      <c r="F87" s="27"/>
      <c r="G87" s="13"/>
      <c r="H87" s="27"/>
      <c r="I87" s="27"/>
      <c r="J87" s="27"/>
      <c r="K87" s="21"/>
      <c r="L87" s="21"/>
      <c r="M87" s="19"/>
      <c r="N87" s="20"/>
      <c r="O87" s="21"/>
      <c r="P87" s="27"/>
      <c r="Q87" s="21"/>
      <c r="R87" s="21"/>
      <c r="S87" s="21"/>
      <c r="T87" s="21"/>
      <c r="U87" s="21"/>
      <c r="V87" s="21"/>
      <c r="W87" s="20"/>
      <c r="X87" s="19"/>
      <c r="Y87" s="19"/>
      <c r="Z87" s="19"/>
      <c r="AA87" s="19"/>
      <c r="AB87" s="19"/>
      <c r="AC87" s="19"/>
      <c r="AD87" s="19"/>
    </row>
    <row r="88" spans="1:30" x14ac:dyDescent="0.2">
      <c r="A88" s="19"/>
      <c r="B88" s="21"/>
      <c r="C88" s="21"/>
      <c r="D88" s="21"/>
      <c r="E88" s="21"/>
      <c r="F88" s="27"/>
      <c r="G88" s="27"/>
      <c r="H88" s="27"/>
      <c r="I88" s="27"/>
      <c r="J88" s="27"/>
      <c r="K88" s="27"/>
      <c r="L88" s="21"/>
      <c r="M88" s="19"/>
      <c r="N88" s="20"/>
      <c r="O88" s="21"/>
      <c r="P88" s="27"/>
      <c r="Q88" s="21"/>
      <c r="R88" s="21"/>
      <c r="S88" s="21"/>
      <c r="T88" s="21"/>
      <c r="U88" s="21"/>
      <c r="V88" s="21"/>
      <c r="W88" s="21"/>
      <c r="X88" s="19"/>
      <c r="Y88" s="19"/>
      <c r="Z88" s="19"/>
      <c r="AA88" s="19"/>
      <c r="AB88" s="19"/>
      <c r="AC88" s="19"/>
      <c r="AD88" s="19"/>
    </row>
    <row r="89" spans="1:30" x14ac:dyDescent="0.2">
      <c r="A89" s="19"/>
      <c r="B89" s="6"/>
      <c r="C89" s="43"/>
      <c r="D89" s="21"/>
      <c r="E89" s="21"/>
      <c r="F89" s="27"/>
      <c r="G89" s="13"/>
      <c r="H89" s="27"/>
      <c r="I89" s="27"/>
      <c r="J89" s="27"/>
      <c r="K89" s="12"/>
      <c r="L89" s="21"/>
      <c r="M89" s="19"/>
      <c r="N89" s="20"/>
      <c r="O89" s="21"/>
      <c r="P89" s="27"/>
      <c r="Q89" s="21"/>
      <c r="R89" s="21"/>
      <c r="S89" s="21"/>
      <c r="T89" s="21"/>
      <c r="U89" s="21"/>
      <c r="V89" s="21"/>
      <c r="W89" s="21"/>
      <c r="X89" s="19"/>
      <c r="Y89" s="19"/>
      <c r="Z89" s="19"/>
      <c r="AA89" s="19"/>
      <c r="AB89" s="19"/>
      <c r="AC89" s="19"/>
      <c r="AD89" s="19"/>
    </row>
    <row r="90" spans="1:30" x14ac:dyDescent="0.2">
      <c r="A90" s="19"/>
      <c r="B90" s="21"/>
      <c r="C90" s="21"/>
      <c r="D90" s="20"/>
      <c r="E90" s="20"/>
      <c r="F90" s="27"/>
      <c r="G90" s="27"/>
      <c r="H90" s="54"/>
      <c r="I90" s="27"/>
      <c r="J90" s="27"/>
      <c r="K90" s="21"/>
      <c r="L90" s="21"/>
      <c r="M90" s="19"/>
      <c r="N90" s="20"/>
      <c r="O90" s="21"/>
      <c r="P90" s="27"/>
      <c r="Q90" s="21"/>
      <c r="R90" s="21"/>
      <c r="S90" s="21"/>
      <c r="T90" s="21"/>
      <c r="U90" s="21"/>
      <c r="V90" s="21"/>
      <c r="W90" s="21"/>
      <c r="X90" s="19"/>
      <c r="Y90" s="19"/>
      <c r="Z90" s="19"/>
      <c r="AA90" s="19"/>
      <c r="AB90" s="19"/>
      <c r="AC90" s="19"/>
      <c r="AD90" s="19"/>
    </row>
    <row r="91" spans="1:30" x14ac:dyDescent="0.2">
      <c r="A91" s="19"/>
      <c r="B91" s="21"/>
      <c r="C91" s="21"/>
      <c r="D91" s="21"/>
      <c r="E91" s="21"/>
      <c r="F91" s="27"/>
      <c r="G91" s="27"/>
      <c r="H91" s="54"/>
      <c r="I91" s="27"/>
      <c r="J91" s="27"/>
      <c r="K91" s="27"/>
      <c r="L91" s="21"/>
      <c r="M91" s="19"/>
      <c r="N91" s="20"/>
      <c r="O91" s="21"/>
      <c r="P91" s="27"/>
      <c r="Q91" s="21"/>
      <c r="R91" s="21"/>
      <c r="S91" s="21"/>
      <c r="T91" s="21"/>
      <c r="U91" s="21"/>
      <c r="V91" s="21"/>
      <c r="W91" s="21"/>
      <c r="X91" s="19"/>
      <c r="Y91" s="19"/>
      <c r="Z91" s="19"/>
      <c r="AA91" s="19"/>
      <c r="AB91" s="19"/>
      <c r="AC91" s="19"/>
      <c r="AD91" s="19"/>
    </row>
    <row r="92" spans="1:30" x14ac:dyDescent="0.2">
      <c r="A92" s="19"/>
      <c r="B92" s="21"/>
      <c r="C92" s="20"/>
      <c r="D92" s="21"/>
      <c r="E92" s="21"/>
      <c r="F92" s="31"/>
      <c r="G92" s="27"/>
      <c r="H92" s="27"/>
      <c r="I92" s="31"/>
      <c r="J92" s="27"/>
      <c r="K92" s="21"/>
      <c r="L92" s="27"/>
      <c r="M92" s="19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19"/>
      <c r="Y92" s="19"/>
      <c r="Z92" s="19"/>
      <c r="AA92" s="19"/>
      <c r="AB92" s="19"/>
      <c r="AC92" s="19"/>
      <c r="AD92" s="19"/>
    </row>
    <row r="93" spans="1:30" x14ac:dyDescent="0.2">
      <c r="A93" s="19"/>
      <c r="B93" s="21"/>
      <c r="C93" s="21"/>
      <c r="D93" s="21"/>
      <c r="E93" s="21"/>
      <c r="F93" s="27"/>
      <c r="G93" s="27"/>
      <c r="H93" s="31"/>
      <c r="I93" s="27"/>
      <c r="J93" s="31"/>
      <c r="K93" s="21"/>
      <c r="L93" s="21"/>
      <c r="M93" s="19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19"/>
      <c r="Y93" s="19"/>
      <c r="Z93" s="19"/>
      <c r="AA93" s="19"/>
      <c r="AB93" s="19"/>
      <c r="AC93" s="19"/>
      <c r="AD93" s="19"/>
    </row>
    <row r="94" spans="1:30" x14ac:dyDescent="0.2">
      <c r="A94" s="19"/>
      <c r="B94" s="21"/>
      <c r="C94" s="20"/>
      <c r="D94" s="21"/>
      <c r="E94" s="21"/>
      <c r="F94" s="31"/>
      <c r="G94" s="27"/>
      <c r="H94" s="31"/>
      <c r="I94" s="31"/>
      <c r="J94" s="31"/>
      <c r="K94" s="21"/>
      <c r="L94" s="21"/>
      <c r="M94" s="19"/>
      <c r="N94" s="20"/>
      <c r="O94" s="21"/>
      <c r="P94" s="21"/>
      <c r="Q94" s="21"/>
      <c r="R94" s="21"/>
      <c r="S94" s="21"/>
      <c r="T94" s="21"/>
      <c r="U94" s="21"/>
      <c r="V94" s="21"/>
      <c r="W94" s="21"/>
      <c r="X94" s="19"/>
      <c r="Y94" s="19"/>
      <c r="Z94" s="19"/>
      <c r="AA94" s="19"/>
      <c r="AB94" s="19"/>
      <c r="AC94" s="19"/>
      <c r="AD94" s="19"/>
    </row>
    <row r="95" spans="1:30" x14ac:dyDescent="0.2">
      <c r="A95" s="19"/>
      <c r="B95" s="21"/>
      <c r="C95" s="21"/>
      <c r="D95" s="21"/>
      <c r="E95" s="21"/>
      <c r="F95" s="27"/>
      <c r="G95" s="27"/>
      <c r="H95" s="27"/>
      <c r="I95" s="27"/>
      <c r="J95" s="27"/>
      <c r="K95" s="21"/>
      <c r="L95" s="21"/>
      <c r="M95" s="19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19"/>
      <c r="Y95" s="19"/>
      <c r="Z95" s="19"/>
      <c r="AA95" s="19"/>
      <c r="AB95" s="19"/>
      <c r="AC95" s="19"/>
      <c r="AD95" s="19"/>
    </row>
    <row r="96" spans="1:30" x14ac:dyDescent="0.2">
      <c r="A96" s="19"/>
      <c r="B96" s="21"/>
      <c r="C96" s="21"/>
      <c r="D96" s="21"/>
      <c r="E96" s="21"/>
      <c r="F96" s="27"/>
      <c r="G96" s="27"/>
      <c r="H96" s="27"/>
      <c r="I96" s="27"/>
      <c r="J96" s="27"/>
      <c r="K96" s="21"/>
      <c r="L96" s="21"/>
      <c r="M96" s="19"/>
      <c r="N96" s="20"/>
      <c r="O96" s="20"/>
      <c r="P96" s="20"/>
      <c r="Q96" s="20"/>
      <c r="R96" s="20"/>
      <c r="S96" s="21"/>
      <c r="T96" s="21"/>
      <c r="U96" s="21"/>
      <c r="V96" s="21"/>
      <c r="W96" s="21"/>
      <c r="X96" s="19"/>
      <c r="Y96" s="19"/>
      <c r="Z96" s="19"/>
      <c r="AA96" s="19"/>
      <c r="AB96" s="19"/>
      <c r="AC96" s="19"/>
      <c r="AD96" s="19"/>
    </row>
    <row r="97" spans="1:30" x14ac:dyDescent="0.2">
      <c r="A97" s="19"/>
      <c r="B97" s="21"/>
      <c r="C97" s="20"/>
      <c r="D97" s="20"/>
      <c r="E97" s="21"/>
      <c r="F97" s="27"/>
      <c r="G97" s="27"/>
      <c r="H97" s="27"/>
      <c r="I97" s="27"/>
      <c r="J97" s="27"/>
      <c r="K97" s="21"/>
      <c r="L97" s="21"/>
      <c r="M97" s="19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19"/>
      <c r="Y97" s="19"/>
      <c r="Z97" s="19"/>
      <c r="AA97" s="19"/>
      <c r="AB97" s="19"/>
      <c r="AC97" s="19"/>
      <c r="AD97" s="19"/>
    </row>
    <row r="98" spans="1:30" x14ac:dyDescent="0.2">
      <c r="A98" s="19"/>
      <c r="B98" s="20"/>
      <c r="C98" s="20"/>
      <c r="D98" s="20"/>
      <c r="E98" s="20"/>
      <c r="F98" s="31"/>
      <c r="G98" s="31"/>
      <c r="H98" s="31"/>
      <c r="I98" s="31"/>
      <c r="J98" s="31"/>
      <c r="K98" s="21"/>
      <c r="L98" s="21"/>
      <c r="M98" s="19"/>
      <c r="N98" s="20"/>
      <c r="O98" s="20"/>
      <c r="P98" s="27"/>
      <c r="Q98" s="27"/>
      <c r="R98" s="27"/>
      <c r="S98" s="27"/>
      <c r="T98" s="27"/>
      <c r="U98" s="21"/>
      <c r="V98" s="21"/>
      <c r="W98" s="21"/>
      <c r="X98" s="19"/>
      <c r="Y98" s="19"/>
      <c r="Z98" s="19"/>
      <c r="AA98" s="19"/>
      <c r="AB98" s="19"/>
      <c r="AC98" s="19"/>
      <c r="AD98" s="19"/>
    </row>
    <row r="99" spans="1:30" x14ac:dyDescent="0.2">
      <c r="A99" s="19"/>
      <c r="B99" s="6"/>
      <c r="C99" s="21"/>
      <c r="D99" s="21"/>
      <c r="E99" s="21"/>
      <c r="F99" s="27"/>
      <c r="G99" s="13"/>
      <c r="H99" s="27"/>
      <c r="I99" s="27"/>
      <c r="J99" s="27"/>
      <c r="K99" s="21"/>
      <c r="L99" s="21"/>
      <c r="M99" s="19"/>
      <c r="N99" s="20"/>
      <c r="O99" s="21"/>
      <c r="P99" s="27"/>
      <c r="Q99" s="27"/>
      <c r="R99" s="27"/>
      <c r="S99" s="27"/>
      <c r="T99" s="27"/>
      <c r="U99" s="21"/>
      <c r="V99" s="21"/>
      <c r="W99" s="21"/>
      <c r="X99" s="19"/>
      <c r="Y99" s="19"/>
      <c r="Z99" s="19"/>
      <c r="AA99" s="19"/>
      <c r="AB99" s="19"/>
      <c r="AC99" s="19"/>
      <c r="AD99" s="19"/>
    </row>
    <row r="100" spans="1:30" x14ac:dyDescent="0.2">
      <c r="A100" s="19"/>
      <c r="B100" s="14"/>
      <c r="C100" s="21"/>
      <c r="D100" s="21"/>
      <c r="E100" s="27"/>
      <c r="F100" s="27"/>
      <c r="G100" s="12"/>
      <c r="H100" s="27"/>
      <c r="I100" s="27"/>
      <c r="J100" s="27"/>
      <c r="K100" s="27"/>
      <c r="L100" s="21"/>
      <c r="M100" s="19"/>
      <c r="N100" s="20"/>
      <c r="O100" s="21"/>
      <c r="P100" s="27"/>
      <c r="Q100" s="27"/>
      <c r="R100" s="27"/>
      <c r="S100" s="27"/>
      <c r="T100" s="27"/>
      <c r="U100" s="21"/>
      <c r="V100" s="21"/>
      <c r="W100" s="21"/>
      <c r="X100" s="19"/>
      <c r="Y100" s="19"/>
      <c r="Z100" s="19"/>
      <c r="AA100" s="19"/>
      <c r="AB100" s="19"/>
      <c r="AC100" s="19"/>
      <c r="AD100" s="19"/>
    </row>
    <row r="101" spans="1:30" x14ac:dyDescent="0.2">
      <c r="A101" s="19"/>
      <c r="B101" s="14"/>
      <c r="C101" s="21"/>
      <c r="D101" s="21"/>
      <c r="E101" s="27"/>
      <c r="F101" s="27"/>
      <c r="G101" s="12"/>
      <c r="H101" s="27"/>
      <c r="I101" s="27"/>
      <c r="J101" s="27"/>
      <c r="K101" s="27"/>
      <c r="L101" s="21"/>
      <c r="M101" s="19"/>
      <c r="N101" s="20"/>
      <c r="O101" s="21"/>
      <c r="P101" s="27"/>
      <c r="Q101" s="27"/>
      <c r="R101" s="27"/>
      <c r="S101" s="27"/>
      <c r="T101" s="27"/>
      <c r="U101" s="21"/>
      <c r="V101" s="21"/>
      <c r="W101" s="21"/>
      <c r="X101" s="19"/>
      <c r="Y101" s="19"/>
      <c r="Z101" s="19"/>
      <c r="AA101" s="19"/>
      <c r="AB101" s="19"/>
      <c r="AC101" s="19"/>
      <c r="AD101" s="19"/>
    </row>
    <row r="102" spans="1:30" x14ac:dyDescent="0.2">
      <c r="A102" s="19"/>
      <c r="B102" s="6"/>
      <c r="C102" s="21"/>
      <c r="D102" s="21"/>
      <c r="E102" s="27"/>
      <c r="F102" s="27"/>
      <c r="G102" s="12"/>
      <c r="H102" s="27"/>
      <c r="I102" s="27"/>
      <c r="J102" s="27"/>
      <c r="K102" s="27"/>
      <c r="L102" s="21"/>
      <c r="M102" s="19"/>
      <c r="N102" s="20"/>
      <c r="O102" s="21"/>
      <c r="P102" s="27"/>
      <c r="Q102" s="27"/>
      <c r="R102" s="27"/>
      <c r="S102" s="27"/>
      <c r="T102" s="27"/>
      <c r="U102" s="21"/>
      <c r="V102" s="21"/>
      <c r="W102" s="21"/>
      <c r="X102" s="19"/>
      <c r="Y102" s="19"/>
      <c r="Z102" s="19"/>
      <c r="AA102" s="19"/>
      <c r="AB102" s="19"/>
      <c r="AC102" s="19"/>
      <c r="AD102" s="19"/>
    </row>
    <row r="103" spans="1:30" x14ac:dyDescent="0.2">
      <c r="A103" s="19"/>
      <c r="B103" s="21"/>
      <c r="C103" s="21"/>
      <c r="D103" s="21"/>
      <c r="E103" s="27"/>
      <c r="F103" s="27"/>
      <c r="G103" s="13"/>
      <c r="H103" s="27"/>
      <c r="I103" s="27"/>
      <c r="J103" s="27"/>
      <c r="K103" s="27"/>
      <c r="L103" s="21"/>
      <c r="M103" s="19"/>
      <c r="N103" s="20"/>
      <c r="O103" s="21"/>
      <c r="P103" s="27"/>
      <c r="Q103" s="27"/>
      <c r="R103" s="27"/>
      <c r="S103" s="27"/>
      <c r="T103" s="27"/>
      <c r="U103" s="21"/>
      <c r="V103" s="21"/>
      <c r="W103" s="21"/>
      <c r="X103" s="19"/>
      <c r="Y103" s="19"/>
      <c r="Z103" s="19"/>
      <c r="AA103" s="19"/>
      <c r="AB103" s="19"/>
      <c r="AC103" s="19"/>
      <c r="AD103" s="19"/>
    </row>
    <row r="104" spans="1:30" x14ac:dyDescent="0.2">
      <c r="A104" s="19"/>
      <c r="B104" s="21"/>
      <c r="C104" s="21"/>
      <c r="D104" s="21"/>
      <c r="E104" s="27"/>
      <c r="F104" s="27"/>
      <c r="G104" s="13"/>
      <c r="H104" s="27"/>
      <c r="I104" s="27"/>
      <c r="J104" s="27"/>
      <c r="K104" s="27"/>
      <c r="L104" s="21"/>
      <c r="M104" s="19"/>
      <c r="N104" s="20"/>
      <c r="O104" s="21"/>
      <c r="P104" s="27"/>
      <c r="Q104" s="27"/>
      <c r="R104" s="27"/>
      <c r="S104" s="27"/>
      <c r="T104" s="27"/>
      <c r="U104" s="21"/>
      <c r="V104" s="21"/>
      <c r="W104" s="21"/>
      <c r="X104" s="19"/>
      <c r="Y104" s="19"/>
      <c r="Z104" s="19"/>
      <c r="AA104" s="19"/>
      <c r="AB104" s="19"/>
      <c r="AC104" s="19"/>
      <c r="AD104" s="19"/>
    </row>
    <row r="105" spans="1:30" x14ac:dyDescent="0.2">
      <c r="A105" s="19"/>
      <c r="B105" s="21"/>
      <c r="C105" s="21"/>
      <c r="D105" s="21"/>
      <c r="E105" s="27"/>
      <c r="F105" s="27"/>
      <c r="G105" s="27"/>
      <c r="H105" s="27"/>
      <c r="I105" s="27"/>
      <c r="J105" s="27"/>
      <c r="K105" s="27"/>
      <c r="L105" s="21"/>
      <c r="M105" s="19"/>
      <c r="N105" s="21"/>
      <c r="O105" s="21"/>
      <c r="P105" s="27"/>
      <c r="Q105" s="27"/>
      <c r="R105" s="27"/>
      <c r="S105" s="27"/>
      <c r="T105" s="27"/>
      <c r="U105" s="21"/>
      <c r="V105" s="21"/>
      <c r="W105" s="21"/>
      <c r="X105" s="19"/>
      <c r="Y105" s="19"/>
      <c r="Z105" s="19"/>
      <c r="AA105" s="19"/>
      <c r="AB105" s="19"/>
      <c r="AC105" s="19"/>
      <c r="AD105" s="19"/>
    </row>
    <row r="106" spans="1:30" x14ac:dyDescent="0.2">
      <c r="A106" s="19"/>
      <c r="B106" s="6"/>
      <c r="C106" s="43"/>
      <c r="D106" s="21"/>
      <c r="E106" s="27"/>
      <c r="F106" s="27"/>
      <c r="G106" s="13"/>
      <c r="H106" s="27"/>
      <c r="I106" s="27"/>
      <c r="J106" s="27"/>
      <c r="K106" s="27"/>
      <c r="L106" s="21"/>
      <c r="M106" s="19"/>
      <c r="N106" s="20"/>
      <c r="O106" s="21"/>
      <c r="P106" s="27"/>
      <c r="Q106" s="27"/>
      <c r="R106" s="27"/>
      <c r="S106" s="27"/>
      <c r="T106" s="27"/>
      <c r="U106" s="21"/>
      <c r="V106" s="21"/>
      <c r="W106" s="21"/>
      <c r="X106" s="19"/>
      <c r="Y106" s="19"/>
      <c r="Z106" s="19"/>
      <c r="AA106" s="19"/>
      <c r="AB106" s="19"/>
      <c r="AC106" s="19"/>
      <c r="AD106" s="19"/>
    </row>
    <row r="107" spans="1:30" x14ac:dyDescent="0.2">
      <c r="A107" s="19"/>
      <c r="B107" s="21"/>
      <c r="C107" s="21"/>
      <c r="D107" s="21"/>
      <c r="E107" s="21"/>
      <c r="F107" s="27"/>
      <c r="G107" s="27"/>
      <c r="H107" s="54" t="s">
        <v>87</v>
      </c>
      <c r="I107" s="27"/>
      <c r="J107" s="27" t="e">
        <f>L115</f>
        <v>#REF!</v>
      </c>
      <c r="K107" s="27"/>
      <c r="L107" s="21"/>
      <c r="M107" s="19"/>
      <c r="N107" s="20"/>
      <c r="O107" s="21"/>
      <c r="P107" s="27"/>
      <c r="Q107" s="27"/>
      <c r="R107" s="27"/>
      <c r="S107" s="27"/>
      <c r="T107" s="27"/>
      <c r="U107" s="21"/>
      <c r="V107" s="21"/>
      <c r="W107" s="21"/>
      <c r="X107" s="19"/>
      <c r="Y107" s="19"/>
      <c r="Z107" s="19"/>
      <c r="AA107" s="19"/>
      <c r="AB107" s="19"/>
      <c r="AC107" s="19"/>
      <c r="AD107" s="19"/>
    </row>
    <row r="108" spans="1:30" x14ac:dyDescent="0.2">
      <c r="A108" s="19"/>
      <c r="B108" s="21"/>
      <c r="C108" s="20" t="s">
        <v>4</v>
      </c>
      <c r="D108" s="20"/>
      <c r="E108" s="20"/>
      <c r="F108" s="31">
        <f>SUM(F102:F106)</f>
        <v>0</v>
      </c>
      <c r="G108" s="27"/>
      <c r="H108" s="31" t="s">
        <v>4</v>
      </c>
      <c r="I108" s="31"/>
      <c r="J108" s="31" t="e">
        <f>SUM(J100:J107)</f>
        <v>#REF!</v>
      </c>
      <c r="K108" s="20"/>
      <c r="L108" s="21"/>
      <c r="M108" s="19"/>
      <c r="N108" s="20"/>
      <c r="O108" s="20"/>
      <c r="P108" s="27"/>
      <c r="Q108" s="27"/>
      <c r="R108" s="65"/>
      <c r="S108" s="65"/>
      <c r="T108" s="65"/>
      <c r="U108" s="31"/>
      <c r="V108" s="31"/>
      <c r="W108" s="31"/>
      <c r="X108" s="19"/>
      <c r="Y108" s="19"/>
      <c r="Z108" s="19"/>
      <c r="AA108" s="19"/>
      <c r="AB108" s="19"/>
      <c r="AC108" s="19"/>
      <c r="AD108" s="19"/>
    </row>
    <row r="109" spans="1:30" x14ac:dyDescent="0.2">
      <c r="A109" s="19"/>
      <c r="B109" s="19"/>
      <c r="C109" s="19"/>
      <c r="D109" s="19"/>
      <c r="E109" s="19"/>
      <c r="F109" s="27"/>
      <c r="G109" s="19"/>
      <c r="H109" s="19"/>
      <c r="I109" s="19"/>
      <c r="J109" s="19"/>
      <c r="K109" s="19"/>
      <c r="L109" s="19"/>
      <c r="M109" s="19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19"/>
      <c r="Y109" s="19"/>
      <c r="Z109" s="19"/>
      <c r="AA109" s="19"/>
      <c r="AB109" s="19"/>
      <c r="AC109" s="19"/>
      <c r="AD109" s="19"/>
    </row>
    <row r="110" spans="1:30" x14ac:dyDescent="0.2"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30" x14ac:dyDescent="0.2">
      <c r="K111" s="7" t="s">
        <v>85</v>
      </c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30" x14ac:dyDescent="0.2">
      <c r="C112" s="15" t="s">
        <v>54</v>
      </c>
      <c r="D112" s="16" t="s">
        <v>57</v>
      </c>
      <c r="E112" s="16" t="s">
        <v>55</v>
      </c>
      <c r="F112" s="16" t="s">
        <v>56</v>
      </c>
      <c r="G112" s="16" t="s">
        <v>58</v>
      </c>
      <c r="H112" s="16" t="s">
        <v>57</v>
      </c>
      <c r="I112" s="16" t="s">
        <v>62</v>
      </c>
      <c r="J112" s="16" t="s">
        <v>63</v>
      </c>
      <c r="K112" s="16" t="s">
        <v>62</v>
      </c>
      <c r="L112" s="16" t="s">
        <v>63</v>
      </c>
      <c r="M112" s="16"/>
      <c r="N112" s="2"/>
      <c r="O112" s="1"/>
      <c r="P112" s="1"/>
      <c r="Q112" s="1"/>
      <c r="R112" s="1"/>
      <c r="S112" s="1"/>
      <c r="T112" s="1"/>
      <c r="U112" s="1"/>
      <c r="V112" s="1"/>
      <c r="W112" s="1"/>
    </row>
    <row r="113" spans="3:23" x14ac:dyDescent="0.2">
      <c r="C113" s="15" t="s">
        <v>59</v>
      </c>
      <c r="D113" s="17" t="e">
        <f>F8-F8/D22</f>
        <v>#DIV/0!</v>
      </c>
      <c r="E113" s="17" t="e">
        <f>#REF!*3-(#REF!/D22)*3</f>
        <v>#REF!</v>
      </c>
      <c r="F113" s="17" t="e">
        <f>E113</f>
        <v>#REF!</v>
      </c>
      <c r="G113" s="17" t="e">
        <f>#REF!*3-(#REF!)*3/D22</f>
        <v>#REF!</v>
      </c>
      <c r="H113" s="17" t="e">
        <f>#REF!*3-(#REF!)*3/D22</f>
        <v>#REF!</v>
      </c>
      <c r="I113" s="17" t="e">
        <f>E113+F113</f>
        <v>#REF!</v>
      </c>
      <c r="J113" s="17" t="e">
        <f>G113+H113</f>
        <v>#REF!</v>
      </c>
      <c r="K113" s="11" t="e">
        <f>D120+E120</f>
        <v>#DIV/0!</v>
      </c>
      <c r="L113" s="11" t="e">
        <f>F120+G120</f>
        <v>#REF!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3:23" x14ac:dyDescent="0.2">
      <c r="C114" s="15" t="s">
        <v>60</v>
      </c>
      <c r="D114" s="17"/>
      <c r="E114" s="17"/>
      <c r="F114" s="17"/>
      <c r="G114" s="17"/>
      <c r="H114" s="17"/>
      <c r="I114" s="17"/>
      <c r="J114" s="17"/>
      <c r="K114" s="18" t="s">
        <v>86</v>
      </c>
      <c r="L114" s="18" t="s">
        <v>86</v>
      </c>
      <c r="M114" s="1"/>
      <c r="N114" s="2"/>
      <c r="O114" s="1"/>
      <c r="P114" s="1"/>
      <c r="Q114" s="1"/>
      <c r="R114" s="1"/>
      <c r="S114" s="1"/>
      <c r="T114" s="1"/>
      <c r="U114" s="1"/>
      <c r="V114" s="1"/>
      <c r="W114" s="1"/>
    </row>
    <row r="115" spans="3:23" x14ac:dyDescent="0.2">
      <c r="C115" s="15" t="s">
        <v>24</v>
      </c>
      <c r="D115" s="17" t="e">
        <f>J9-J9/D22</f>
        <v>#DIV/0!</v>
      </c>
      <c r="E115" s="17" t="e">
        <f>#REF!*3-(#REF!/D22)*3</f>
        <v>#REF!</v>
      </c>
      <c r="F115" s="17" t="e">
        <f>E115</f>
        <v>#REF!</v>
      </c>
      <c r="G115" s="17" t="e">
        <f>E115</f>
        <v>#REF!</v>
      </c>
      <c r="H115" s="17" t="e">
        <f>F115</f>
        <v>#REF!</v>
      </c>
      <c r="I115" s="17" t="e">
        <f>E115+F115</f>
        <v>#REF!</v>
      </c>
      <c r="J115" s="17" t="e">
        <f>H115+G115</f>
        <v>#REF!</v>
      </c>
      <c r="K115" s="11" t="e">
        <f>F120</f>
        <v>#REF!</v>
      </c>
      <c r="L115" s="11" t="e">
        <f>H120</f>
        <v>#REF!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3:23" x14ac:dyDescent="0.2">
      <c r="C116" s="15" t="s">
        <v>61</v>
      </c>
      <c r="D116" s="17">
        <v>0</v>
      </c>
      <c r="E116" s="17"/>
      <c r="F116" s="17">
        <v>0</v>
      </c>
      <c r="G116" s="17">
        <f>F22*E32</f>
        <v>0</v>
      </c>
      <c r="H116" s="17">
        <v>0</v>
      </c>
      <c r="I116" s="17">
        <f>E116+F116</f>
        <v>0</v>
      </c>
      <c r="J116" s="17">
        <f>G116+H116</f>
        <v>0</v>
      </c>
      <c r="K116" s="11"/>
      <c r="L116" s="11"/>
      <c r="M116" s="1"/>
      <c r="N116" s="2"/>
      <c r="O116" s="1"/>
      <c r="P116" s="1"/>
      <c r="Q116" s="1"/>
      <c r="R116" s="1"/>
      <c r="S116" s="2"/>
      <c r="T116" s="1"/>
      <c r="U116" s="1"/>
      <c r="V116" s="1"/>
      <c r="W116" s="1"/>
    </row>
    <row r="117" spans="3:23" x14ac:dyDescent="0.2">
      <c r="C117" s="15"/>
      <c r="D117" s="17"/>
      <c r="E117" s="17"/>
      <c r="F117" s="17"/>
      <c r="G117" s="17"/>
      <c r="H117" s="17"/>
      <c r="I117" s="17"/>
      <c r="J117" s="17"/>
      <c r="K117" s="11"/>
      <c r="L117" s="11"/>
      <c r="M117" s="1"/>
      <c r="N117" s="1"/>
      <c r="O117" s="1"/>
      <c r="P117" s="1"/>
      <c r="Q117" s="1"/>
      <c r="R117" s="1"/>
      <c r="S117" s="2"/>
      <c r="T117" s="1"/>
      <c r="U117" s="1"/>
      <c r="V117" s="1"/>
      <c r="W117" s="1"/>
    </row>
    <row r="118" spans="3:23" x14ac:dyDescent="0.2">
      <c r="C118" s="15" t="s">
        <v>64</v>
      </c>
      <c r="D118" s="17"/>
      <c r="E118" s="17"/>
      <c r="F118" s="17"/>
      <c r="G118" s="17"/>
      <c r="H118" s="17"/>
      <c r="I118" s="17" t="e">
        <f>I113</f>
        <v>#REF!</v>
      </c>
      <c r="J118" s="17" t="e">
        <f>J113</f>
        <v>#REF!</v>
      </c>
      <c r="K118" s="11"/>
      <c r="L118" s="11"/>
      <c r="M118" s="1"/>
      <c r="N118" s="2"/>
      <c r="O118" s="1"/>
      <c r="P118" s="1"/>
      <c r="Q118" s="1"/>
      <c r="R118" s="1"/>
      <c r="S118" s="2"/>
      <c r="T118" s="1"/>
      <c r="U118" s="1"/>
      <c r="V118" s="1"/>
      <c r="W118" s="1"/>
    </row>
    <row r="119" spans="3:23" x14ac:dyDescent="0.2">
      <c r="C119" s="15" t="s">
        <v>65</v>
      </c>
      <c r="D119" s="17"/>
      <c r="E119" s="17">
        <f>E118</f>
        <v>0</v>
      </c>
      <c r="F119" s="17">
        <f>E119+F118</f>
        <v>0</v>
      </c>
      <c r="G119" s="17"/>
      <c r="H119" s="17"/>
      <c r="I119" s="17" t="e">
        <f>I115+I116</f>
        <v>#REF!</v>
      </c>
      <c r="J119" s="17" t="e">
        <f>J115+J116</f>
        <v>#REF!</v>
      </c>
      <c r="K119" s="11"/>
      <c r="L119" s="11"/>
      <c r="M119" s="1"/>
      <c r="N119" s="2"/>
      <c r="O119" s="1"/>
      <c r="P119" s="1"/>
      <c r="Q119" s="1"/>
      <c r="R119" s="1"/>
      <c r="S119" s="2"/>
      <c r="T119" s="1"/>
      <c r="U119" s="1"/>
      <c r="V119" s="1"/>
      <c r="W119" s="1"/>
    </row>
    <row r="120" spans="3:23" x14ac:dyDescent="0.2">
      <c r="C120" s="15" t="s">
        <v>88</v>
      </c>
      <c r="D120" s="17" t="e">
        <f>D113-D115-D116</f>
        <v>#DIV/0!</v>
      </c>
      <c r="E120" s="17" t="e">
        <f>E113-E115-E116</f>
        <v>#REF!</v>
      </c>
      <c r="F120" s="17" t="e">
        <f>F113-F115-F116</f>
        <v>#REF!</v>
      </c>
      <c r="G120" s="17" t="e">
        <f>G113-G115-G116</f>
        <v>#REF!</v>
      </c>
      <c r="H120" s="17" t="e">
        <f>H113-H115-H116</f>
        <v>#REF!</v>
      </c>
      <c r="I120" s="17"/>
      <c r="J120" s="17"/>
      <c r="K120" s="11"/>
      <c r="L120" s="11"/>
      <c r="M120" s="1"/>
      <c r="N120" s="2"/>
      <c r="O120" s="1"/>
      <c r="P120" s="1"/>
      <c r="Q120" s="1"/>
      <c r="R120" s="1"/>
      <c r="S120" s="2"/>
      <c r="T120" s="1"/>
      <c r="U120" s="1"/>
      <c r="V120" s="1"/>
      <c r="W120" s="1"/>
    </row>
    <row r="121" spans="3:23" x14ac:dyDescent="0.2">
      <c r="C121" s="15"/>
      <c r="D121" s="18"/>
      <c r="E121" s="17"/>
      <c r="F121" s="17"/>
      <c r="G121" s="17"/>
      <c r="H121" s="18"/>
      <c r="I121" s="18"/>
      <c r="J121" s="18"/>
      <c r="K121" s="11"/>
      <c r="L121" s="11"/>
      <c r="M121" s="1"/>
      <c r="N121" s="2"/>
      <c r="O121" s="1"/>
      <c r="P121" s="1"/>
      <c r="Q121" s="1"/>
      <c r="R121" s="1"/>
      <c r="S121" s="2"/>
      <c r="T121" s="1"/>
      <c r="U121" s="1"/>
      <c r="V121" s="1"/>
      <c r="W121" s="1"/>
    </row>
    <row r="122" spans="3:23" x14ac:dyDescent="0.2">
      <c r="C122" s="15"/>
      <c r="D122" s="15"/>
      <c r="E122" s="15"/>
      <c r="F122" s="15"/>
      <c r="G122" s="15"/>
      <c r="H122" s="15"/>
      <c r="I122" s="15"/>
      <c r="J122" s="15"/>
      <c r="K122" s="1"/>
      <c r="L122" s="1"/>
      <c r="M122" s="1"/>
      <c r="N122" s="2"/>
      <c r="O122" s="1"/>
      <c r="P122" s="1"/>
      <c r="Q122" s="1"/>
      <c r="R122" s="1"/>
      <c r="S122" s="2"/>
      <c r="T122" s="1"/>
      <c r="U122" s="1"/>
      <c r="V122" s="1"/>
      <c r="W122" s="1"/>
    </row>
    <row r="123" spans="3:23" x14ac:dyDescent="0.2">
      <c r="N123" s="2"/>
      <c r="O123" s="1"/>
      <c r="P123" s="1"/>
      <c r="Q123" s="1"/>
      <c r="R123" s="1"/>
      <c r="S123" s="2"/>
      <c r="T123" s="1"/>
      <c r="U123" s="1"/>
      <c r="V123" s="1"/>
      <c r="W123" s="1"/>
    </row>
    <row r="124" spans="3:23" x14ac:dyDescent="0.2">
      <c r="N124" s="2"/>
      <c r="O124" s="1"/>
      <c r="P124" s="1"/>
      <c r="Q124" s="1"/>
      <c r="R124" s="1"/>
      <c r="S124" s="2"/>
      <c r="T124" s="1"/>
      <c r="U124" s="1"/>
      <c r="V124" s="1"/>
      <c r="W124" s="1"/>
    </row>
    <row r="125" spans="3:23" x14ac:dyDescent="0.2">
      <c r="N125" s="1"/>
      <c r="O125" s="1"/>
      <c r="P125" s="1"/>
      <c r="Q125" s="1"/>
      <c r="R125" s="1"/>
      <c r="S125" s="2"/>
      <c r="T125" s="1"/>
      <c r="U125" s="1"/>
      <c r="V125" s="1"/>
      <c r="W125" s="1"/>
    </row>
    <row r="126" spans="3:23" x14ac:dyDescent="0.2">
      <c r="N126" s="2"/>
      <c r="O126" s="1"/>
      <c r="P126" s="2"/>
      <c r="Q126" s="1"/>
      <c r="R126" s="1"/>
      <c r="S126" s="2"/>
      <c r="T126" s="1"/>
      <c r="U126" s="2"/>
      <c r="V126" s="1"/>
      <c r="W126" s="1"/>
    </row>
    <row r="127" spans="3:23" x14ac:dyDescent="0.2"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3:23" x14ac:dyDescent="0.2"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4:23" x14ac:dyDescent="0.2">
      <c r="N129" s="2"/>
      <c r="O129" s="1"/>
      <c r="P129" s="1"/>
      <c r="Q129" s="1"/>
      <c r="R129" s="1"/>
      <c r="S129" s="1"/>
      <c r="T129" s="1"/>
      <c r="U129" s="1"/>
      <c r="V129" s="1"/>
      <c r="W129" s="1"/>
    </row>
    <row r="130" spans="14:23" x14ac:dyDescent="0.2">
      <c r="N130" s="2"/>
      <c r="O130" s="1"/>
      <c r="P130" s="1"/>
      <c r="Q130" s="1"/>
      <c r="R130" s="1"/>
      <c r="S130" s="1"/>
      <c r="T130" s="1"/>
      <c r="U130" s="1"/>
      <c r="V130" s="1"/>
      <c r="W130" s="1"/>
    </row>
    <row r="131" spans="14:23" x14ac:dyDescent="0.2">
      <c r="N131" s="2"/>
      <c r="O131" s="1"/>
      <c r="P131" s="1"/>
      <c r="Q131" s="1"/>
      <c r="R131" s="1"/>
      <c r="S131" s="1"/>
      <c r="T131" s="1"/>
      <c r="U131" s="1"/>
      <c r="V131" s="1"/>
      <c r="W131" s="1"/>
    </row>
    <row r="132" spans="14:23" x14ac:dyDescent="0.2">
      <c r="N132" s="2"/>
      <c r="O132" s="1"/>
      <c r="P132" s="1"/>
      <c r="Q132" s="1"/>
      <c r="R132" s="1"/>
      <c r="S132" s="1"/>
      <c r="T132" s="1"/>
      <c r="U132" s="1"/>
      <c r="V132" s="1"/>
      <c r="W132" s="1"/>
    </row>
    <row r="133" spans="14:23" x14ac:dyDescent="0.2">
      <c r="N133" s="2"/>
      <c r="O133" s="1"/>
      <c r="P133" s="1"/>
      <c r="Q133" s="1"/>
      <c r="R133" s="1"/>
      <c r="S133" s="1"/>
      <c r="T133" s="1"/>
      <c r="U133" s="1"/>
      <c r="V133" s="1"/>
      <c r="W133" s="1"/>
    </row>
    <row r="134" spans="14:23" x14ac:dyDescent="0.2">
      <c r="N134" s="2"/>
      <c r="O134" s="1"/>
      <c r="P134" s="1"/>
      <c r="Q134" s="1"/>
      <c r="R134" s="1"/>
      <c r="S134" s="1"/>
      <c r="T134" s="1"/>
      <c r="U134" s="1"/>
      <c r="V134" s="1"/>
      <c r="W134" s="1"/>
    </row>
    <row r="135" spans="14:23" x14ac:dyDescent="0.2">
      <c r="N135" s="2"/>
      <c r="O135" s="1"/>
      <c r="P135" s="1"/>
      <c r="Q135" s="1"/>
      <c r="R135" s="1"/>
      <c r="S135" s="1"/>
      <c r="T135" s="1"/>
      <c r="U135" s="1"/>
      <c r="V135" s="1"/>
      <c r="W135" s="1"/>
    </row>
    <row r="136" spans="14:23" x14ac:dyDescent="0.2"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4:23" x14ac:dyDescent="0.2"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4:23" x14ac:dyDescent="0.2">
      <c r="N138" s="2"/>
      <c r="O138" s="1"/>
      <c r="P138" s="1"/>
      <c r="Q138" s="1"/>
      <c r="R138" s="1"/>
      <c r="S138" s="1"/>
      <c r="T138" s="1"/>
      <c r="U138" s="1"/>
      <c r="V138" s="1"/>
      <c r="W138" s="1"/>
    </row>
    <row r="139" spans="14:23" x14ac:dyDescent="0.2"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4:23" x14ac:dyDescent="0.2"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4:23" x14ac:dyDescent="0.2"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4:23" x14ac:dyDescent="0.2">
      <c r="N142" s="2"/>
      <c r="O142" s="2"/>
      <c r="P142" s="2"/>
      <c r="Q142" s="1"/>
      <c r="R142" s="1"/>
      <c r="S142" s="1"/>
      <c r="T142" s="1"/>
      <c r="U142" s="1"/>
      <c r="V142" s="1"/>
      <c r="W142" s="1"/>
    </row>
    <row r="143" spans="14:23" x14ac:dyDescent="0.2"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4:23" x14ac:dyDescent="0.2"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4:23" x14ac:dyDescent="0.2"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4:23" x14ac:dyDescent="0.2">
      <c r="N146" s="2"/>
      <c r="O146" s="1"/>
      <c r="P146" s="1"/>
      <c r="Q146" s="1"/>
      <c r="R146" s="1"/>
      <c r="S146" s="1"/>
      <c r="T146" s="1"/>
      <c r="U146" s="1"/>
      <c r="V146" s="1"/>
      <c r="W146" s="1"/>
    </row>
    <row r="147" spans="14:23" x14ac:dyDescent="0.2"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4:23" x14ac:dyDescent="0.2">
      <c r="N148" s="2"/>
      <c r="O148" s="1"/>
      <c r="P148" s="1"/>
      <c r="Q148" s="1"/>
      <c r="R148" s="1"/>
      <c r="S148" s="2"/>
      <c r="T148" s="1"/>
      <c r="U148" s="1"/>
      <c r="V148" s="1"/>
      <c r="W148" s="1"/>
    </row>
    <row r="149" spans="14:23" x14ac:dyDescent="0.2">
      <c r="N149" s="1"/>
      <c r="O149" s="1"/>
      <c r="P149" s="1"/>
      <c r="Q149" s="1"/>
      <c r="R149" s="1"/>
      <c r="S149" s="2"/>
      <c r="T149" s="1"/>
      <c r="U149" s="1"/>
      <c r="V149" s="1"/>
      <c r="W149" s="1"/>
    </row>
    <row r="150" spans="14:23" x14ac:dyDescent="0.2">
      <c r="N150" s="2"/>
      <c r="O150" s="1"/>
      <c r="P150" s="1"/>
      <c r="Q150" s="1"/>
      <c r="R150" s="1"/>
      <c r="S150" s="2"/>
      <c r="T150" s="1"/>
      <c r="U150" s="1"/>
      <c r="V150" s="1"/>
      <c r="W150" s="1"/>
    </row>
    <row r="151" spans="14:23" x14ac:dyDescent="0.2">
      <c r="N151" s="2"/>
      <c r="O151" s="1"/>
      <c r="P151" s="1"/>
      <c r="Q151" s="1"/>
      <c r="R151" s="1"/>
      <c r="S151" s="2"/>
      <c r="T151" s="1"/>
      <c r="U151" s="1"/>
      <c r="V151" s="1"/>
      <c r="W151" s="1"/>
    </row>
    <row r="152" spans="14:23" x14ac:dyDescent="0.2">
      <c r="N152" s="2"/>
      <c r="O152" s="1"/>
      <c r="P152" s="1"/>
      <c r="Q152" s="1"/>
      <c r="R152" s="1"/>
      <c r="S152" s="2"/>
      <c r="T152" s="1"/>
      <c r="U152" s="1"/>
      <c r="V152" s="1"/>
      <c r="W152" s="1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Ejercicio B.5</vt:lpstr>
      <vt:lpstr>Planificación Financiera</vt:lpstr>
    </vt:vector>
  </TitlesOfParts>
  <Company>Universidade de Vigo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Pilar Cibrán</dc:creator>
  <cp:lastModifiedBy>camilo.prado.roman</cp:lastModifiedBy>
  <cp:lastPrinted>2010-09-25T15:55:33Z</cp:lastPrinted>
  <dcterms:created xsi:type="dcterms:W3CDTF">2006-11-13T12:16:46Z</dcterms:created>
  <dcterms:modified xsi:type="dcterms:W3CDTF">2013-10-24T15:13:55Z</dcterms:modified>
</cp:coreProperties>
</file>