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CASOS\Caso JAZZTEL\"/>
    </mc:Choice>
  </mc:AlternateContent>
  <xr:revisionPtr revIDLastSave="0" documentId="13_ncr:1_{28B4F0AA-2E14-41FB-9EF7-03133C1D4318}" xr6:coauthVersionLast="32" xr6:coauthVersionMax="32" xr10:uidLastSave="{00000000-0000-0000-0000-000000000000}"/>
  <bookViews>
    <workbookView xWindow="0" yWindow="0" windowWidth="11580" windowHeight="9720" tabRatio="678" xr2:uid="{00000000-000D-0000-FFFF-FFFF00000000}"/>
  </bookViews>
  <sheets>
    <sheet name="Planteamiento, churn 18%" sheetId="5" r:id="rId1"/>
  </sheets>
  <calcPr calcId="179017" concurrentCalc="0" concurrentManualCount="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5" l="1"/>
  <c r="G31" i="5"/>
  <c r="H31" i="5"/>
  <c r="I31" i="5"/>
  <c r="E31" i="5"/>
  <c r="E48" i="5"/>
  <c r="E45" i="5"/>
  <c r="E44" i="5"/>
  <c r="E46" i="5"/>
  <c r="E49" i="5"/>
  <c r="F48" i="5"/>
  <c r="F45" i="5"/>
  <c r="F44" i="5"/>
  <c r="F46" i="5"/>
  <c r="F49" i="5"/>
  <c r="G48" i="5"/>
  <c r="G45" i="5"/>
  <c r="G44" i="5"/>
  <c r="G46" i="5"/>
  <c r="G49" i="5"/>
  <c r="H48" i="5"/>
  <c r="H45" i="5"/>
  <c r="H44" i="5"/>
  <c r="H46" i="5"/>
  <c r="H49" i="5"/>
  <c r="I48" i="5"/>
  <c r="I45" i="5"/>
  <c r="I44" i="5"/>
  <c r="I46" i="5"/>
  <c r="I49" i="5"/>
  <c r="I37" i="5"/>
  <c r="I36" i="5"/>
  <c r="I38" i="5"/>
  <c r="I40" i="5"/>
  <c r="I39" i="5"/>
  <c r="G37" i="5"/>
  <c r="H37" i="5"/>
  <c r="F37" i="5"/>
  <c r="F36" i="5"/>
  <c r="F38" i="5"/>
  <c r="F40" i="5"/>
  <c r="F39" i="5"/>
  <c r="F47" i="5"/>
  <c r="F51" i="5"/>
  <c r="G55" i="5"/>
  <c r="G6" i="5"/>
  <c r="G56" i="5"/>
  <c r="G57" i="5"/>
  <c r="G32" i="5"/>
  <c r="G50" i="5"/>
  <c r="G47" i="5"/>
  <c r="G36" i="5"/>
  <c r="G38" i="5"/>
  <c r="G40" i="5"/>
  <c r="G39" i="5"/>
  <c r="G51" i="5"/>
  <c r="H55" i="5"/>
  <c r="H6" i="5"/>
  <c r="H56" i="5"/>
  <c r="H57" i="5"/>
  <c r="H32" i="5"/>
  <c r="H47" i="5"/>
  <c r="H36" i="5"/>
  <c r="H38" i="5"/>
  <c r="H40" i="5"/>
  <c r="H39" i="5"/>
  <c r="H51" i="5"/>
  <c r="I55" i="5"/>
  <c r="I6" i="5"/>
  <c r="I56" i="5"/>
  <c r="I32" i="5"/>
  <c r="I50" i="5"/>
  <c r="I47" i="5"/>
  <c r="I51" i="5"/>
  <c r="F6" i="5"/>
  <c r="F56" i="5"/>
  <c r="F32" i="5"/>
  <c r="F50" i="5"/>
  <c r="E37" i="5"/>
  <c r="E66" i="5"/>
  <c r="E47" i="5"/>
  <c r="E32" i="5"/>
  <c r="E6" i="5"/>
  <c r="E56" i="5"/>
  <c r="E55" i="5"/>
  <c r="E57" i="5"/>
  <c r="I57" i="5"/>
  <c r="E50" i="5"/>
  <c r="F55" i="5"/>
  <c r="F57" i="5"/>
  <c r="H50" i="5"/>
</calcChain>
</file>

<file path=xl/sharedStrings.xml><?xml version="1.0" encoding="utf-8"?>
<sst xmlns="http://schemas.openxmlformats.org/spreadsheetml/2006/main" count="114" uniqueCount="57">
  <si>
    <t>Personal</t>
  </si>
  <si>
    <t>Red y sistemas</t>
  </si>
  <si>
    <t>Móvil</t>
  </si>
  <si>
    <t>Otros</t>
  </si>
  <si>
    <t>Ingresos</t>
  </si>
  <si>
    <t>Margen Bruto</t>
  </si>
  <si>
    <t>Minorista</t>
  </si>
  <si>
    <t>Mayorista</t>
  </si>
  <si>
    <t>Contratados</t>
  </si>
  <si>
    <t>Activos</t>
  </si>
  <si>
    <t>Churn Rate Trimestral</t>
  </si>
  <si>
    <t>-</t>
  </si>
  <si>
    <t>Clientes Adquiridos (Estimado)</t>
  </si>
  <si>
    <t>Clientes Perdidos (Estimado)</t>
  </si>
  <si>
    <t xml:space="preserve">Ingresos totales </t>
  </si>
  <si>
    <t>Total Gastos Marketing</t>
  </si>
  <si>
    <t>ARPU (trimestral)</t>
  </si>
  <si>
    <t>Gastos de adquisición (GA)</t>
  </si>
  <si>
    <t xml:space="preserve">   CLV Clientes existentes</t>
  </si>
  <si>
    <t xml:space="preserve">    CLV Clientes adquiridos</t>
  </si>
  <si>
    <t>CE Antes Gastos Mkt (AGM)</t>
  </si>
  <si>
    <t>CE Clientes existentes</t>
  </si>
  <si>
    <t>CE Clientes Perdidos</t>
  </si>
  <si>
    <t>CE Clientes adquiridos</t>
  </si>
  <si>
    <t>Marketing</t>
  </si>
  <si>
    <t>Atención al cliente</t>
  </si>
  <si>
    <t>Q1</t>
  </si>
  <si>
    <t>Q2</t>
  </si>
  <si>
    <t>Q3</t>
  </si>
  <si>
    <t>Q4</t>
  </si>
  <si>
    <t>Número de Clientes</t>
  </si>
  <si>
    <t>wacc</t>
  </si>
  <si>
    <t>Gastos de retención por cliente (€)</t>
  </si>
  <si>
    <t>Gastos de adquisición por cliente (€)</t>
  </si>
  <si>
    <t>CLV Antes Gastos Marketing</t>
  </si>
  <si>
    <t>Gastos de adquisición (AD)</t>
  </si>
  <si>
    <t>Gastos de retención (GR) en la vida del cliente</t>
  </si>
  <si>
    <t>CE total final del periodo</t>
  </si>
  <si>
    <t>Margen Bruto % de ventas</t>
  </si>
  <si>
    <t>Otras líneas de negocio</t>
  </si>
  <si>
    <t>Att. al Cliente (G. Retención)</t>
  </si>
  <si>
    <t>Att. al Cliente (G. Retención) Atribuibles a BA</t>
  </si>
  <si>
    <t>Servicios Móvil</t>
  </si>
  <si>
    <t>Tasa de Retención</t>
  </si>
  <si>
    <t>Margen Bruto (trimestral)</t>
  </si>
  <si>
    <t>Margen Bruto (trimestral) %</t>
  </si>
  <si>
    <t>Gastos de retención (GR), CE</t>
  </si>
  <si>
    <t>BA (BA)</t>
  </si>
  <si>
    <t>Servicios de BA (BA)</t>
  </si>
  <si>
    <t>BA Activos Inicio Periodo</t>
  </si>
  <si>
    <t>BA Activos Final Periodo</t>
  </si>
  <si>
    <t>Ingresos BA</t>
  </si>
  <si>
    <t>% Ingresos BA</t>
  </si>
  <si>
    <r>
      <rPr>
        <sz val="9"/>
        <color theme="1"/>
        <rFont val="Symbol"/>
        <family val="1"/>
        <charset val="2"/>
      </rPr>
      <t>D</t>
    </r>
    <r>
      <rPr>
        <sz val="9"/>
        <color theme="1"/>
        <rFont val="Calibri"/>
        <family val="2"/>
        <scheme val="minor"/>
      </rPr>
      <t xml:space="preserve"> Neto Contratados</t>
    </r>
  </si>
  <si>
    <t>Ingresos (€)</t>
  </si>
  <si>
    <t>Gastos (€)</t>
  </si>
  <si>
    <t>Ingresos por línea de negocio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</si>
</sst>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  <numFmt numFmtId="166" formatCode="#,##0.0"/>
    <numFmt numFmtId="167" formatCode="_-* #,##0.00\ _€_-;\-* #,##0.00\ _€_-;_-* &quot;-&quot;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Symbol"/>
      <family val="1"/>
      <charset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3" applyFont="1"/>
    <xf numFmtId="0" fontId="3" fillId="0" borderId="1" xfId="3" applyFont="1" applyBorder="1" applyAlignment="1">
      <alignment horizontal="center"/>
    </xf>
    <xf numFmtId="0" fontId="3" fillId="0" borderId="0" xfId="3" applyFont="1" applyAlignment="1">
      <alignment horizontal="right"/>
    </xf>
    <xf numFmtId="3" fontId="3" fillId="2" borderId="1" xfId="3" applyNumberFormat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0" fontId="3" fillId="0" borderId="3" xfId="3" applyFont="1" applyBorder="1" applyAlignment="1">
      <alignment horizontal="right"/>
    </xf>
    <xf numFmtId="3" fontId="3" fillId="0" borderId="2" xfId="3" applyNumberFormat="1" applyFont="1" applyBorder="1"/>
    <xf numFmtId="3" fontId="3" fillId="0" borderId="12" xfId="3" applyNumberFormat="1" applyFont="1" applyBorder="1"/>
    <xf numFmtId="0" fontId="3" fillId="0" borderId="5" xfId="3" applyFont="1" applyBorder="1" applyAlignment="1">
      <alignment horizontal="right"/>
    </xf>
    <xf numFmtId="3" fontId="3" fillId="2" borderId="4" xfId="3" applyNumberFormat="1" applyFont="1" applyFill="1" applyBorder="1"/>
    <xf numFmtId="3" fontId="3" fillId="2" borderId="10" xfId="3" applyNumberFormat="1" applyFont="1" applyFill="1" applyBorder="1"/>
    <xf numFmtId="0" fontId="3" fillId="0" borderId="7" xfId="3" applyFont="1" applyBorder="1" applyAlignment="1">
      <alignment horizontal="right"/>
    </xf>
    <xf numFmtId="164" fontId="3" fillId="0" borderId="6" xfId="4" applyNumberFormat="1" applyFont="1" applyBorder="1"/>
    <xf numFmtId="164" fontId="3" fillId="0" borderId="11" xfId="4" applyNumberFormat="1" applyFont="1" applyBorder="1"/>
    <xf numFmtId="10" fontId="3" fillId="0" borderId="0" xfId="3" applyNumberFormat="1" applyFont="1"/>
    <xf numFmtId="0" fontId="3" fillId="2" borderId="1" xfId="3" applyFont="1" applyFill="1" applyBorder="1" applyAlignment="1">
      <alignment horizontal="center"/>
    </xf>
    <xf numFmtId="0" fontId="3" fillId="2" borderId="9" xfId="3" applyFont="1" applyFill="1" applyBorder="1" applyAlignment="1">
      <alignment horizontal="center"/>
    </xf>
    <xf numFmtId="0" fontId="3" fillId="0" borderId="3" xfId="3" applyFont="1" applyBorder="1"/>
    <xf numFmtId="0" fontId="3" fillId="0" borderId="0" xfId="0" applyFont="1"/>
    <xf numFmtId="3" fontId="3" fillId="0" borderId="4" xfId="3" applyNumberFormat="1" applyFont="1" applyBorder="1"/>
    <xf numFmtId="3" fontId="3" fillId="0" borderId="10" xfId="3" applyNumberFormat="1" applyFont="1" applyBorder="1"/>
    <xf numFmtId="3" fontId="3" fillId="0" borderId="6" xfId="3" applyNumberFormat="1" applyFont="1" applyBorder="1"/>
    <xf numFmtId="0" fontId="3" fillId="0" borderId="8" xfId="3" applyFont="1" applyBorder="1"/>
    <xf numFmtId="3" fontId="3" fillId="2" borderId="1" xfId="3" applyNumberFormat="1" applyFont="1" applyFill="1" applyBorder="1"/>
    <xf numFmtId="3" fontId="3" fillId="2" borderId="9" xfId="3" applyNumberFormat="1" applyFont="1" applyFill="1" applyBorder="1"/>
    <xf numFmtId="0" fontId="3" fillId="0" borderId="0" xfId="3" applyFont="1" applyFill="1" applyAlignment="1">
      <alignment horizontal="right"/>
    </xf>
    <xf numFmtId="0" fontId="3" fillId="0" borderId="2" xfId="3" applyFont="1" applyBorder="1" applyAlignment="1">
      <alignment horizontal="right"/>
    </xf>
    <xf numFmtId="0" fontId="3" fillId="0" borderId="4" xfId="3" applyFont="1" applyBorder="1" applyAlignment="1">
      <alignment horizontal="right"/>
    </xf>
    <xf numFmtId="0" fontId="3" fillId="0" borderId="6" xfId="3" applyFont="1" applyBorder="1" applyAlignment="1">
      <alignment horizontal="right"/>
    </xf>
    <xf numFmtId="3" fontId="3" fillId="0" borderId="11" xfId="3" applyNumberFormat="1" applyFont="1" applyBorder="1"/>
    <xf numFmtId="3" fontId="3" fillId="0" borderId="0" xfId="3" applyNumberFormat="1" applyFont="1"/>
    <xf numFmtId="0" fontId="3" fillId="0" borderId="1" xfId="3" applyFont="1" applyBorder="1"/>
    <xf numFmtId="165" fontId="3" fillId="0" borderId="1" xfId="5" applyNumberFormat="1" applyFont="1" applyBorder="1"/>
    <xf numFmtId="165" fontId="3" fillId="0" borderId="9" xfId="5" applyNumberFormat="1" applyFont="1" applyBorder="1"/>
    <xf numFmtId="165" fontId="3" fillId="0" borderId="1" xfId="3" applyNumberFormat="1" applyFont="1" applyBorder="1"/>
    <xf numFmtId="0" fontId="3" fillId="0" borderId="2" xfId="3" applyFont="1" applyBorder="1"/>
    <xf numFmtId="165" fontId="3" fillId="0" borderId="2" xfId="5" applyNumberFormat="1" applyFont="1" applyBorder="1"/>
    <xf numFmtId="165" fontId="3" fillId="0" borderId="12" xfId="5" applyNumberFormat="1" applyFont="1" applyBorder="1"/>
    <xf numFmtId="165" fontId="3" fillId="0" borderId="2" xfId="3" applyNumberFormat="1" applyFont="1" applyBorder="1"/>
    <xf numFmtId="165" fontId="3" fillId="0" borderId="4" xfId="5" applyNumberFormat="1" applyFont="1" applyBorder="1"/>
    <xf numFmtId="165" fontId="3" fillId="0" borderId="10" xfId="5" applyNumberFormat="1" applyFont="1" applyBorder="1"/>
    <xf numFmtId="165" fontId="3" fillId="0" borderId="4" xfId="3" applyNumberFormat="1" applyFont="1" applyBorder="1"/>
    <xf numFmtId="165" fontId="3" fillId="2" borderId="6" xfId="5" applyNumberFormat="1" applyFont="1" applyFill="1" applyBorder="1"/>
    <xf numFmtId="165" fontId="3" fillId="2" borderId="11" xfId="5" applyNumberFormat="1" applyFont="1" applyFill="1" applyBorder="1"/>
    <xf numFmtId="165" fontId="3" fillId="2" borderId="6" xfId="3" applyNumberFormat="1" applyFont="1" applyFill="1" applyBorder="1"/>
    <xf numFmtId="167" fontId="3" fillId="0" borderId="0" xfId="3" applyNumberFormat="1" applyFont="1"/>
    <xf numFmtId="164" fontId="3" fillId="0" borderId="2" xfId="6" applyNumberFormat="1" applyFont="1" applyBorder="1"/>
    <xf numFmtId="164" fontId="3" fillId="2" borderId="6" xfId="3" applyNumberFormat="1" applyFont="1" applyFill="1" applyBorder="1"/>
    <xf numFmtId="0" fontId="3" fillId="0" borderId="4" xfId="3" applyFont="1" applyBorder="1" applyAlignment="1">
      <alignment horizontal="center"/>
    </xf>
    <xf numFmtId="165" fontId="3" fillId="2" borderId="4" xfId="3" applyNumberFormat="1" applyFont="1" applyFill="1" applyBorder="1"/>
    <xf numFmtId="0" fontId="3" fillId="2" borderId="4" xfId="3" applyFont="1" applyFill="1" applyBorder="1" applyAlignment="1">
      <alignment horizontal="center"/>
    </xf>
    <xf numFmtId="165" fontId="3" fillId="0" borderId="0" xfId="3" applyNumberFormat="1" applyFont="1"/>
    <xf numFmtId="0" fontId="3" fillId="0" borderId="6" xfId="3" applyFont="1" applyBorder="1" applyAlignment="1">
      <alignment horizontal="center"/>
    </xf>
    <xf numFmtId="165" fontId="3" fillId="0" borderId="6" xfId="3" applyNumberFormat="1" applyFont="1" applyBorder="1"/>
    <xf numFmtId="0" fontId="3" fillId="0" borderId="0" xfId="2" applyFont="1" applyAlignment="1">
      <alignment horizontal="right"/>
    </xf>
    <xf numFmtId="10" fontId="3" fillId="0" borderId="0" xfId="2" applyNumberFormat="1" applyFont="1" applyAlignment="1">
      <alignment horizontal="right"/>
    </xf>
    <xf numFmtId="164" fontId="3" fillId="0" borderId="4" xfId="6" applyNumberFormat="1" applyFont="1" applyBorder="1"/>
    <xf numFmtId="2" fontId="3" fillId="2" borderId="4" xfId="3" applyNumberFormat="1" applyFont="1" applyFill="1" applyBorder="1"/>
    <xf numFmtId="2" fontId="3" fillId="0" borderId="6" xfId="3" applyNumberFormat="1" applyFont="1" applyBorder="1" applyAlignment="1">
      <alignment horizontal="right"/>
    </xf>
    <xf numFmtId="166" fontId="3" fillId="3" borderId="2" xfId="3" applyNumberFormat="1" applyFont="1" applyFill="1" applyBorder="1"/>
    <xf numFmtId="164" fontId="3" fillId="2" borderId="4" xfId="3" applyNumberFormat="1" applyFont="1" applyFill="1" applyBorder="1"/>
    <xf numFmtId="166" fontId="5" fillId="3" borderId="6" xfId="3" applyNumberFormat="1" applyFont="1" applyFill="1" applyBorder="1"/>
    <xf numFmtId="0" fontId="3" fillId="0" borderId="10" xfId="2" applyFont="1" applyBorder="1" applyAlignment="1">
      <alignment horizontal="right"/>
    </xf>
    <xf numFmtId="165" fontId="3" fillId="0" borderId="2" xfId="3" applyNumberFormat="1" applyFont="1" applyBorder="1" applyAlignment="1">
      <alignment horizontal="center"/>
    </xf>
    <xf numFmtId="166" fontId="3" fillId="0" borderId="2" xfId="3" applyNumberFormat="1" applyFont="1" applyBorder="1"/>
    <xf numFmtId="165" fontId="3" fillId="2" borderId="6" xfId="3" applyNumberFormat="1" applyFont="1" applyFill="1" applyBorder="1" applyAlignment="1">
      <alignment horizontal="center"/>
    </xf>
    <xf numFmtId="166" fontId="3" fillId="2" borderId="6" xfId="3" applyNumberFormat="1" applyFont="1" applyFill="1" applyBorder="1"/>
    <xf numFmtId="165" fontId="5" fillId="0" borderId="4" xfId="3" applyNumberFormat="1" applyFont="1" applyBorder="1" applyAlignment="1">
      <alignment horizontal="center"/>
    </xf>
    <xf numFmtId="166" fontId="5" fillId="0" borderId="4" xfId="3" applyNumberFormat="1" applyFont="1" applyBorder="1"/>
    <xf numFmtId="166" fontId="3" fillId="2" borderId="6" xfId="3" applyNumberFormat="1" applyFont="1" applyFill="1" applyBorder="1" applyAlignment="1">
      <alignment horizontal="right"/>
    </xf>
    <xf numFmtId="3" fontId="5" fillId="0" borderId="6" xfId="3" applyNumberFormat="1" applyFont="1" applyBorder="1" applyAlignment="1">
      <alignment horizontal="center"/>
    </xf>
    <xf numFmtId="166" fontId="5" fillId="0" borderId="6" xfId="3" applyNumberFormat="1" applyFont="1" applyBorder="1"/>
    <xf numFmtId="165" fontId="5" fillId="0" borderId="4" xfId="3" applyNumberFormat="1" applyFont="1" applyBorder="1"/>
    <xf numFmtId="165" fontId="3" fillId="2" borderId="4" xfId="3" applyNumberFormat="1" applyFont="1" applyFill="1" applyBorder="1" applyAlignment="1">
      <alignment horizontal="center"/>
    </xf>
    <xf numFmtId="165" fontId="3" fillId="0" borderId="4" xfId="3" applyNumberFormat="1" applyFont="1" applyBorder="1" applyAlignment="1">
      <alignment horizontal="center"/>
    </xf>
    <xf numFmtId="165" fontId="5" fillId="0" borderId="6" xfId="3" applyNumberFormat="1" applyFont="1" applyBorder="1" applyAlignment="1">
      <alignment horizontal="center"/>
    </xf>
    <xf numFmtId="165" fontId="5" fillId="0" borderId="6" xfId="3" applyNumberFormat="1" applyFont="1" applyBorder="1"/>
    <xf numFmtId="0" fontId="5" fillId="0" borderId="0" xfId="2" applyFont="1" applyAlignment="1">
      <alignment horizontal="right"/>
    </xf>
    <xf numFmtId="165" fontId="3" fillId="0" borderId="0" xfId="3" applyNumberFormat="1" applyFont="1" applyBorder="1" applyAlignment="1">
      <alignment horizontal="center"/>
    </xf>
    <xf numFmtId="165" fontId="3" fillId="0" borderId="0" xfId="3" applyNumberFormat="1" applyFont="1" applyBorder="1"/>
    <xf numFmtId="164" fontId="3" fillId="0" borderId="1" xfId="1" applyNumberFormat="1" applyFont="1" applyBorder="1"/>
    <xf numFmtId="0" fontId="3" fillId="0" borderId="8" xfId="3" applyFont="1" applyBorder="1" applyAlignment="1">
      <alignment horizontal="center"/>
    </xf>
    <xf numFmtId="0" fontId="3" fillId="0" borderId="13" xfId="3" applyFont="1" applyBorder="1" applyAlignment="1">
      <alignment horizontal="center"/>
    </xf>
    <xf numFmtId="0" fontId="3" fillId="0" borderId="9" xfId="3" applyFont="1" applyBorder="1" applyAlignment="1">
      <alignment horizontal="center"/>
    </xf>
  </cellXfs>
  <cellStyles count="7">
    <cellStyle name="Millares 2" xfId="5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Porcentaje" xfId="1" builtinId="5"/>
    <cellStyle name="Porcentaje 2" xfId="6" xr:uid="{00000000-0005-0000-0000-000006000000}"/>
    <cellStyle name="Porcentual 2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77"/>
  <sheetViews>
    <sheetView tabSelected="1" topLeftCell="C56" workbookViewId="0">
      <selection activeCell="G33" sqref="G33"/>
    </sheetView>
  </sheetViews>
  <sheetFormatPr baseColWidth="10" defaultColWidth="11.44140625" defaultRowHeight="12" x14ac:dyDescent="0.25"/>
  <cols>
    <col min="1" max="1" width="22" style="1" customWidth="1"/>
    <col min="2" max="2" width="7.109375" style="1" customWidth="1"/>
    <col min="3" max="3" width="11.44140625" style="1"/>
    <col min="4" max="4" width="23.88671875" style="1" customWidth="1"/>
    <col min="5" max="9" width="13.21875" style="1" customWidth="1"/>
    <col min="10" max="16384" width="11.44140625" style="1"/>
  </cols>
  <sheetData>
    <row r="2" spans="4:10" x14ac:dyDescent="0.25">
      <c r="E2" s="82">
        <v>2013</v>
      </c>
      <c r="F2" s="83"/>
      <c r="G2" s="83"/>
      <c r="H2" s="84"/>
      <c r="I2" s="2">
        <v>2014</v>
      </c>
    </row>
    <row r="3" spans="4:10" x14ac:dyDescent="0.25">
      <c r="D3" s="3" t="s">
        <v>54</v>
      </c>
      <c r="E3" s="4" t="s">
        <v>26</v>
      </c>
      <c r="F3" s="5" t="s">
        <v>27</v>
      </c>
      <c r="G3" s="4" t="s">
        <v>28</v>
      </c>
      <c r="H3" s="5" t="s">
        <v>29</v>
      </c>
      <c r="I3" s="5" t="s">
        <v>26</v>
      </c>
    </row>
    <row r="4" spans="4:10" x14ac:dyDescent="0.25">
      <c r="D4" s="6" t="s">
        <v>4</v>
      </c>
      <c r="E4" s="7">
        <v>241700000</v>
      </c>
      <c r="F4" s="8">
        <v>256700000</v>
      </c>
      <c r="G4" s="7">
        <v>261700000</v>
      </c>
      <c r="H4" s="7">
        <v>284200000</v>
      </c>
      <c r="I4" s="7">
        <v>282700000</v>
      </c>
    </row>
    <row r="5" spans="4:10" x14ac:dyDescent="0.25">
      <c r="D5" s="9" t="s">
        <v>5</v>
      </c>
      <c r="E5" s="10">
        <v>131500000</v>
      </c>
      <c r="F5" s="11">
        <v>137200000</v>
      </c>
      <c r="G5" s="10">
        <v>142500000</v>
      </c>
      <c r="H5" s="10">
        <v>151800000</v>
      </c>
      <c r="I5" s="10">
        <v>155200000</v>
      </c>
    </row>
    <row r="6" spans="4:10" x14ac:dyDescent="0.25">
      <c r="D6" s="12" t="s">
        <v>38</v>
      </c>
      <c r="E6" s="13">
        <f t="shared" ref="E6:G6" si="0">(E5/E4)</f>
        <v>0.5440628878775341</v>
      </c>
      <c r="F6" s="14">
        <f t="shared" si="0"/>
        <v>0.53447604207245814</v>
      </c>
      <c r="G6" s="13">
        <f t="shared" si="0"/>
        <v>0.54451662208635843</v>
      </c>
      <c r="H6" s="13">
        <f t="shared" ref="H6:I6" si="1">(H5/H4)</f>
        <v>0.53413089373680511</v>
      </c>
      <c r="I6" s="13">
        <f t="shared" si="1"/>
        <v>0.54899186416696144</v>
      </c>
    </row>
    <row r="7" spans="4:10" x14ac:dyDescent="0.25">
      <c r="G7" s="15"/>
      <c r="H7" s="15"/>
    </row>
    <row r="8" spans="4:10" x14ac:dyDescent="0.25">
      <c r="E8" s="82">
        <v>2013</v>
      </c>
      <c r="F8" s="83"/>
      <c r="G8" s="83"/>
      <c r="H8" s="84"/>
      <c r="I8" s="2">
        <v>2014</v>
      </c>
    </row>
    <row r="9" spans="4:10" x14ac:dyDescent="0.25">
      <c r="D9" s="3" t="s">
        <v>56</v>
      </c>
      <c r="E9" s="16" t="s">
        <v>26</v>
      </c>
      <c r="F9" s="17" t="s">
        <v>27</v>
      </c>
      <c r="G9" s="16" t="s">
        <v>28</v>
      </c>
      <c r="H9" s="17" t="s">
        <v>29</v>
      </c>
      <c r="I9" s="5" t="s">
        <v>26</v>
      </c>
    </row>
    <row r="10" spans="4:10" x14ac:dyDescent="0.25">
      <c r="D10" s="18" t="s">
        <v>6</v>
      </c>
      <c r="E10" s="7">
        <v>196100000</v>
      </c>
      <c r="F10" s="8">
        <v>209600000</v>
      </c>
      <c r="G10" s="7">
        <v>216000000</v>
      </c>
      <c r="H10" s="7">
        <v>233900000</v>
      </c>
      <c r="I10" s="7">
        <v>237500000</v>
      </c>
    </row>
    <row r="11" spans="4:10" x14ac:dyDescent="0.25">
      <c r="D11" s="9" t="s">
        <v>47</v>
      </c>
      <c r="E11" s="10">
        <v>175000000</v>
      </c>
      <c r="F11" s="11">
        <v>173600000</v>
      </c>
      <c r="G11" s="10">
        <v>170300000</v>
      </c>
      <c r="H11" s="10">
        <v>174800000</v>
      </c>
      <c r="I11" s="10">
        <v>177300000</v>
      </c>
      <c r="J11" s="19"/>
    </row>
    <row r="12" spans="4:10" x14ac:dyDescent="0.25">
      <c r="D12" s="12" t="s">
        <v>2</v>
      </c>
      <c r="E12" s="20">
        <v>21100000</v>
      </c>
      <c r="F12" s="21">
        <v>35900000</v>
      </c>
      <c r="G12" s="22">
        <v>46500000</v>
      </c>
      <c r="H12" s="22">
        <v>59000000</v>
      </c>
      <c r="I12" s="22">
        <v>60200000</v>
      </c>
    </row>
    <row r="13" spans="4:10" x14ac:dyDescent="0.25">
      <c r="D13" s="23" t="s">
        <v>7</v>
      </c>
      <c r="E13" s="24">
        <v>45000000</v>
      </c>
      <c r="F13" s="25">
        <v>47200000</v>
      </c>
      <c r="G13" s="24">
        <v>44800000</v>
      </c>
      <c r="H13" s="24">
        <v>49900000</v>
      </c>
      <c r="I13" s="24">
        <v>45200000</v>
      </c>
    </row>
    <row r="15" spans="4:10" x14ac:dyDescent="0.25">
      <c r="E15" s="82">
        <v>2013</v>
      </c>
      <c r="F15" s="83"/>
      <c r="G15" s="83"/>
      <c r="H15" s="84"/>
      <c r="I15" s="2">
        <v>2014</v>
      </c>
    </row>
    <row r="16" spans="4:10" x14ac:dyDescent="0.25">
      <c r="D16" s="26" t="s">
        <v>55</v>
      </c>
      <c r="E16" s="16" t="s">
        <v>26</v>
      </c>
      <c r="F16" s="17" t="s">
        <v>27</v>
      </c>
      <c r="G16" s="16" t="s">
        <v>28</v>
      </c>
      <c r="H16" s="17" t="s">
        <v>29</v>
      </c>
      <c r="I16" s="5" t="s">
        <v>26</v>
      </c>
    </row>
    <row r="17" spans="1:12" x14ac:dyDescent="0.25">
      <c r="D17" s="27" t="s">
        <v>24</v>
      </c>
      <c r="E17" s="20">
        <v>44800000</v>
      </c>
      <c r="F17" s="21">
        <v>44500000</v>
      </c>
      <c r="G17" s="7">
        <v>42900000</v>
      </c>
      <c r="H17" s="7">
        <v>44100000</v>
      </c>
      <c r="I17" s="7">
        <v>44500000</v>
      </c>
    </row>
    <row r="18" spans="1:12" x14ac:dyDescent="0.25">
      <c r="D18" s="28" t="s">
        <v>25</v>
      </c>
      <c r="E18" s="10">
        <v>8900000</v>
      </c>
      <c r="F18" s="11">
        <v>8400000</v>
      </c>
      <c r="G18" s="10">
        <v>7400000</v>
      </c>
      <c r="H18" s="10">
        <v>9600000</v>
      </c>
      <c r="I18" s="10">
        <v>8600000</v>
      </c>
    </row>
    <row r="19" spans="1:12" x14ac:dyDescent="0.25">
      <c r="D19" s="28" t="s">
        <v>0</v>
      </c>
      <c r="E19" s="20">
        <v>5700000</v>
      </c>
      <c r="F19" s="21">
        <v>6200000</v>
      </c>
      <c r="G19" s="20">
        <v>6400000</v>
      </c>
      <c r="H19" s="20">
        <v>6100000</v>
      </c>
      <c r="I19" s="20">
        <v>6100000</v>
      </c>
    </row>
    <row r="20" spans="1:12" x14ac:dyDescent="0.25">
      <c r="D20" s="28" t="s">
        <v>1</v>
      </c>
      <c r="E20" s="10">
        <v>15300000</v>
      </c>
      <c r="F20" s="11">
        <v>14100000</v>
      </c>
      <c r="G20" s="10">
        <v>13600000</v>
      </c>
      <c r="H20" s="10">
        <v>11300000</v>
      </c>
      <c r="I20" s="10">
        <v>14900000</v>
      </c>
      <c r="K20" s="31"/>
    </row>
    <row r="21" spans="1:12" x14ac:dyDescent="0.25">
      <c r="D21" s="28" t="s">
        <v>39</v>
      </c>
      <c r="E21" s="20">
        <v>2100000</v>
      </c>
      <c r="F21" s="21">
        <v>2400000</v>
      </c>
      <c r="G21" s="20">
        <v>2300000</v>
      </c>
      <c r="H21" s="20">
        <v>2200000</v>
      </c>
      <c r="I21" s="20">
        <v>2200000</v>
      </c>
    </row>
    <row r="22" spans="1:12" x14ac:dyDescent="0.25">
      <c r="D22" s="28" t="s">
        <v>2</v>
      </c>
      <c r="E22" s="10">
        <v>3400000</v>
      </c>
      <c r="F22" s="11">
        <v>7900000</v>
      </c>
      <c r="G22" s="10">
        <v>11600000</v>
      </c>
      <c r="H22" s="10">
        <v>15100000</v>
      </c>
      <c r="I22" s="10">
        <v>15900000</v>
      </c>
    </row>
    <row r="23" spans="1:12" x14ac:dyDescent="0.25">
      <c r="D23" s="29" t="s">
        <v>3</v>
      </c>
      <c r="E23" s="22">
        <v>10200000</v>
      </c>
      <c r="F23" s="30">
        <v>8800000</v>
      </c>
      <c r="G23" s="22">
        <v>10400000</v>
      </c>
      <c r="H23" s="22">
        <v>13400000</v>
      </c>
      <c r="I23" s="22">
        <v>12500000</v>
      </c>
    </row>
    <row r="24" spans="1:12" x14ac:dyDescent="0.25">
      <c r="I24" s="31"/>
    </row>
    <row r="25" spans="1:12" x14ac:dyDescent="0.25">
      <c r="E25" s="82">
        <v>2013</v>
      </c>
      <c r="F25" s="83"/>
      <c r="G25" s="83"/>
      <c r="H25" s="84"/>
      <c r="I25" s="2">
        <v>2014</v>
      </c>
    </row>
    <row r="26" spans="1:12" x14ac:dyDescent="0.25">
      <c r="D26" s="3" t="s">
        <v>30</v>
      </c>
      <c r="E26" s="16" t="s">
        <v>26</v>
      </c>
      <c r="F26" s="17" t="s">
        <v>27</v>
      </c>
      <c r="G26" s="16" t="s">
        <v>28</v>
      </c>
      <c r="H26" s="17" t="s">
        <v>29</v>
      </c>
      <c r="I26" s="5" t="s">
        <v>26</v>
      </c>
    </row>
    <row r="27" spans="1:12" x14ac:dyDescent="0.25">
      <c r="D27" s="32" t="s">
        <v>42</v>
      </c>
      <c r="E27" s="33">
        <v>553308</v>
      </c>
      <c r="F27" s="34">
        <v>797989</v>
      </c>
      <c r="G27" s="35">
        <v>993395</v>
      </c>
      <c r="H27" s="35">
        <v>1165504</v>
      </c>
      <c r="I27" s="35">
        <v>1350679</v>
      </c>
    </row>
    <row r="28" spans="1:12" x14ac:dyDescent="0.25">
      <c r="D28" s="36" t="s">
        <v>48</v>
      </c>
      <c r="E28" s="37"/>
      <c r="F28" s="38"/>
      <c r="G28" s="39"/>
      <c r="H28" s="39"/>
      <c r="I28" s="39"/>
    </row>
    <row r="29" spans="1:12" x14ac:dyDescent="0.25">
      <c r="D29" s="28" t="s">
        <v>8</v>
      </c>
      <c r="E29" s="40">
        <v>1356431</v>
      </c>
      <c r="F29" s="41">
        <v>1382105</v>
      </c>
      <c r="G29" s="42">
        <v>1415746</v>
      </c>
      <c r="H29" s="42">
        <v>1449625</v>
      </c>
      <c r="I29" s="42">
        <v>1467314</v>
      </c>
    </row>
    <row r="30" spans="1:12" x14ac:dyDescent="0.25">
      <c r="D30" s="29" t="s">
        <v>9</v>
      </c>
      <c r="E30" s="43">
        <v>1330630</v>
      </c>
      <c r="F30" s="44">
        <v>1359547</v>
      </c>
      <c r="G30" s="45">
        <v>1385362</v>
      </c>
      <c r="H30" s="45">
        <v>1426381</v>
      </c>
      <c r="I30" s="45">
        <v>1444447</v>
      </c>
      <c r="J30" s="46"/>
      <c r="K30" s="46"/>
      <c r="L30" s="46"/>
    </row>
    <row r="31" spans="1:12" x14ac:dyDescent="0.25">
      <c r="A31" s="3"/>
      <c r="B31" s="3"/>
      <c r="D31" s="28" t="s">
        <v>10</v>
      </c>
      <c r="E31" s="47">
        <f>18%/4</f>
        <v>4.4999999999999998E-2</v>
      </c>
      <c r="F31" s="47">
        <f t="shared" ref="F31:I31" si="2">18%/4</f>
        <v>4.4999999999999998E-2</v>
      </c>
      <c r="G31" s="47">
        <f t="shared" si="2"/>
        <v>4.4999999999999998E-2</v>
      </c>
      <c r="H31" s="47">
        <f t="shared" si="2"/>
        <v>4.4999999999999998E-2</v>
      </c>
      <c r="I31" s="47">
        <f t="shared" si="2"/>
        <v>4.4999999999999998E-2</v>
      </c>
    </row>
    <row r="32" spans="1:12" x14ac:dyDescent="0.25">
      <c r="D32" s="29" t="s">
        <v>43</v>
      </c>
      <c r="E32" s="48">
        <f>1-E31</f>
        <v>0.95499999999999996</v>
      </c>
      <c r="F32" s="48">
        <f t="shared" ref="F32:G32" si="3">1-F31</f>
        <v>0.95499999999999996</v>
      </c>
      <c r="G32" s="48">
        <f t="shared" si="3"/>
        <v>0.95499999999999996</v>
      </c>
      <c r="H32" s="48">
        <f t="shared" ref="H32:I32" si="4">1-H31</f>
        <v>0.95499999999999996</v>
      </c>
      <c r="I32" s="48">
        <f t="shared" si="4"/>
        <v>0.95499999999999996</v>
      </c>
    </row>
    <row r="34" spans="1:10" x14ac:dyDescent="0.25">
      <c r="E34" s="82">
        <v>2013</v>
      </c>
      <c r="F34" s="83"/>
      <c r="G34" s="83"/>
      <c r="H34" s="84"/>
      <c r="I34" s="2">
        <v>2014</v>
      </c>
    </row>
    <row r="35" spans="1:10" x14ac:dyDescent="0.25">
      <c r="A35" s="3"/>
      <c r="B35" s="3"/>
      <c r="E35" s="16" t="s">
        <v>26</v>
      </c>
      <c r="F35" s="17" t="s">
        <v>27</v>
      </c>
      <c r="G35" s="16" t="s">
        <v>28</v>
      </c>
      <c r="H35" s="17" t="s">
        <v>29</v>
      </c>
      <c r="I35" s="5" t="s">
        <v>26</v>
      </c>
    </row>
    <row r="36" spans="1:10" x14ac:dyDescent="0.25">
      <c r="D36" s="1" t="s">
        <v>49</v>
      </c>
      <c r="E36" s="49" t="s">
        <v>11</v>
      </c>
      <c r="F36" s="42">
        <f>+E30</f>
        <v>1330630</v>
      </c>
      <c r="G36" s="42">
        <f>+F30</f>
        <v>1359547</v>
      </c>
      <c r="H36" s="42">
        <f>+G30</f>
        <v>1385362</v>
      </c>
      <c r="I36" s="42">
        <f>+H30</f>
        <v>1426381</v>
      </c>
    </row>
    <row r="37" spans="1:10" x14ac:dyDescent="0.25">
      <c r="D37" s="1" t="s">
        <v>50</v>
      </c>
      <c r="E37" s="50">
        <f>+E30</f>
        <v>1330630</v>
      </c>
      <c r="F37" s="50">
        <f>+F30</f>
        <v>1359547</v>
      </c>
      <c r="G37" s="50">
        <f>+G30</f>
        <v>1385362</v>
      </c>
      <c r="H37" s="50">
        <f>+H30</f>
        <v>1426381</v>
      </c>
      <c r="I37" s="50">
        <f>+I30</f>
        <v>1444447</v>
      </c>
    </row>
    <row r="38" spans="1:10" x14ac:dyDescent="0.25">
      <c r="D38" s="1" t="s">
        <v>53</v>
      </c>
      <c r="E38" s="49" t="s">
        <v>11</v>
      </c>
      <c r="F38" s="42">
        <f>+F37-F36</f>
        <v>28917</v>
      </c>
      <c r="G38" s="42">
        <f>+G37-G36</f>
        <v>25815</v>
      </c>
      <c r="H38" s="42">
        <f>+H37-H36</f>
        <v>41019</v>
      </c>
      <c r="I38" s="42">
        <f>+I37-I36</f>
        <v>18066</v>
      </c>
    </row>
    <row r="39" spans="1:10" x14ac:dyDescent="0.25">
      <c r="D39" s="3" t="s">
        <v>12</v>
      </c>
      <c r="E39" s="51" t="s">
        <v>11</v>
      </c>
      <c r="F39" s="50">
        <f>F38+F40</f>
        <v>88795.35</v>
      </c>
      <c r="G39" s="50">
        <f t="shared" ref="G39:H39" si="5">G38+G40</f>
        <v>86994.614999999991</v>
      </c>
      <c r="H39" s="50">
        <f t="shared" si="5"/>
        <v>103360.29000000001</v>
      </c>
      <c r="I39" s="50">
        <f t="shared" ref="I39" si="6">I38+I40</f>
        <v>82253.14499999999</v>
      </c>
      <c r="J39" s="52"/>
    </row>
    <row r="40" spans="1:10" x14ac:dyDescent="0.25">
      <c r="D40" s="3" t="s">
        <v>13</v>
      </c>
      <c r="E40" s="53" t="s">
        <v>11</v>
      </c>
      <c r="F40" s="54">
        <f>+F36*F31</f>
        <v>59878.35</v>
      </c>
      <c r="G40" s="54">
        <f>+G36*G31</f>
        <v>61179.614999999998</v>
      </c>
      <c r="H40" s="54">
        <f>+H36*H31</f>
        <v>62341.29</v>
      </c>
      <c r="I40" s="54">
        <f>+I36*I31</f>
        <v>64187.144999999997</v>
      </c>
    </row>
    <row r="41" spans="1:10" x14ac:dyDescent="0.25">
      <c r="F41" s="52"/>
    </row>
    <row r="42" spans="1:10" x14ac:dyDescent="0.25">
      <c r="E42" s="82">
        <v>2013</v>
      </c>
      <c r="F42" s="83"/>
      <c r="G42" s="83"/>
      <c r="H42" s="84"/>
      <c r="I42" s="2">
        <v>2014</v>
      </c>
    </row>
    <row r="43" spans="1:10" x14ac:dyDescent="0.25">
      <c r="E43" s="16" t="s">
        <v>26</v>
      </c>
      <c r="F43" s="17" t="s">
        <v>27</v>
      </c>
      <c r="G43" s="16" t="s">
        <v>28</v>
      </c>
      <c r="H43" s="17" t="s">
        <v>29</v>
      </c>
      <c r="I43" s="5" t="s">
        <v>26</v>
      </c>
    </row>
    <row r="44" spans="1:10" x14ac:dyDescent="0.25">
      <c r="D44" s="55" t="s">
        <v>14</v>
      </c>
      <c r="E44" s="7">
        <f>+E4</f>
        <v>241700000</v>
      </c>
      <c r="F44" s="7">
        <f>+F4</f>
        <v>256700000</v>
      </c>
      <c r="G44" s="7">
        <f>+G4</f>
        <v>261700000</v>
      </c>
      <c r="H44" s="7">
        <f>+H4</f>
        <v>284200000</v>
      </c>
      <c r="I44" s="7">
        <f>+I4</f>
        <v>282700000</v>
      </c>
    </row>
    <row r="45" spans="1:10" x14ac:dyDescent="0.25">
      <c r="D45" s="55" t="s">
        <v>51</v>
      </c>
      <c r="E45" s="10">
        <f>+E11</f>
        <v>175000000</v>
      </c>
      <c r="F45" s="10">
        <f>+F11</f>
        <v>173600000</v>
      </c>
      <c r="G45" s="10">
        <f>+G11</f>
        <v>170300000</v>
      </c>
      <c r="H45" s="10">
        <f>+H11</f>
        <v>174800000</v>
      </c>
      <c r="I45" s="10">
        <f>+I11</f>
        <v>177300000</v>
      </c>
    </row>
    <row r="46" spans="1:10" x14ac:dyDescent="0.25">
      <c r="D46" s="56" t="s">
        <v>52</v>
      </c>
      <c r="E46" s="57">
        <f>+E45/E44</f>
        <v>0.72403806371534962</v>
      </c>
      <c r="F46" s="57">
        <f t="shared" ref="F46:G46" si="7">+F45/F44</f>
        <v>0.67627580833657963</v>
      </c>
      <c r="G46" s="57">
        <f t="shared" si="7"/>
        <v>0.65074512800917084</v>
      </c>
      <c r="H46" s="57">
        <f t="shared" ref="H46:I46" si="8">+H45/H44</f>
        <v>0.61505981703026036</v>
      </c>
      <c r="I46" s="57">
        <f t="shared" si="8"/>
        <v>0.6271666077113548</v>
      </c>
    </row>
    <row r="47" spans="1:10" x14ac:dyDescent="0.25">
      <c r="D47" s="55" t="s">
        <v>15</v>
      </c>
      <c r="E47" s="10">
        <f t="shared" ref="E47:I48" si="9">+E17</f>
        <v>44800000</v>
      </c>
      <c r="F47" s="10">
        <f t="shared" si="9"/>
        <v>44500000</v>
      </c>
      <c r="G47" s="10">
        <f t="shared" si="9"/>
        <v>42900000</v>
      </c>
      <c r="H47" s="10">
        <f t="shared" si="9"/>
        <v>44100000</v>
      </c>
      <c r="I47" s="10">
        <f t="shared" si="9"/>
        <v>44500000</v>
      </c>
    </row>
    <row r="48" spans="1:10" x14ac:dyDescent="0.25">
      <c r="D48" s="55" t="s">
        <v>40</v>
      </c>
      <c r="E48" s="10">
        <f t="shared" si="9"/>
        <v>8900000</v>
      </c>
      <c r="F48" s="10">
        <f t="shared" si="9"/>
        <v>8400000</v>
      </c>
      <c r="G48" s="10">
        <f t="shared" si="9"/>
        <v>7400000</v>
      </c>
      <c r="H48" s="10">
        <f t="shared" si="9"/>
        <v>9600000</v>
      </c>
      <c r="I48" s="10">
        <f t="shared" si="9"/>
        <v>8600000</v>
      </c>
    </row>
    <row r="49" spans="1:9" x14ac:dyDescent="0.25">
      <c r="D49" s="55" t="s">
        <v>41</v>
      </c>
      <c r="E49" s="20">
        <f>+E48*E46</f>
        <v>6443938.7670666119</v>
      </c>
      <c r="F49" s="20">
        <f>+F48*F46</f>
        <v>5680716.7900272692</v>
      </c>
      <c r="G49" s="20">
        <f>+G48*G46</f>
        <v>4815513.9472678639</v>
      </c>
      <c r="H49" s="20">
        <f>+H48*H46</f>
        <v>5904574.2434904994</v>
      </c>
      <c r="I49" s="20">
        <f>+I48*I46</f>
        <v>5393632.8263176512</v>
      </c>
    </row>
    <row r="50" spans="1:9" x14ac:dyDescent="0.25">
      <c r="D50" s="55" t="s">
        <v>32</v>
      </c>
      <c r="E50" s="58">
        <f>+E49/E37</f>
        <v>4.8427727971461731</v>
      </c>
      <c r="F50" s="58">
        <f>+F49/F37</f>
        <v>4.1783894120815752</v>
      </c>
      <c r="G50" s="58">
        <f>+G49/G37</f>
        <v>3.475996849392335</v>
      </c>
      <c r="H50" s="58">
        <f>+H49/H37</f>
        <v>4.1395491411414618</v>
      </c>
      <c r="I50" s="58">
        <f>+I49/I37</f>
        <v>3.7340468887523399</v>
      </c>
    </row>
    <row r="51" spans="1:9" x14ac:dyDescent="0.25">
      <c r="D51" s="55" t="s">
        <v>33</v>
      </c>
      <c r="E51" s="53" t="s">
        <v>11</v>
      </c>
      <c r="F51" s="59">
        <f>+F47/F39</f>
        <v>501.15236890220035</v>
      </c>
      <c r="G51" s="59">
        <f>+G47/G39</f>
        <v>493.13397156824021</v>
      </c>
      <c r="H51" s="59">
        <f>+H47/H39</f>
        <v>426.66288958748083</v>
      </c>
      <c r="I51" s="59">
        <f>+I47/I39</f>
        <v>541.01274790161528</v>
      </c>
    </row>
    <row r="53" spans="1:9" x14ac:dyDescent="0.25">
      <c r="E53" s="82">
        <v>2013</v>
      </c>
      <c r="F53" s="83"/>
      <c r="G53" s="83"/>
      <c r="H53" s="84"/>
      <c r="I53" s="2">
        <v>2014</v>
      </c>
    </row>
    <row r="54" spans="1:9" x14ac:dyDescent="0.25">
      <c r="E54" s="16" t="s">
        <v>26</v>
      </c>
      <c r="F54" s="17" t="s">
        <v>27</v>
      </c>
      <c r="G54" s="16" t="s">
        <v>28</v>
      </c>
      <c r="H54" s="17" t="s">
        <v>29</v>
      </c>
      <c r="I54" s="5" t="s">
        <v>26</v>
      </c>
    </row>
    <row r="55" spans="1:9" x14ac:dyDescent="0.25">
      <c r="D55" s="55" t="s">
        <v>16</v>
      </c>
      <c r="E55" s="60">
        <f>+E45/E37</f>
        <v>131.516650007891</v>
      </c>
      <c r="F55" s="60">
        <f>+F45/F37</f>
        <v>127.68959072396909</v>
      </c>
      <c r="G55" s="60">
        <f>+G45/G37</f>
        <v>122.92815884945595</v>
      </c>
      <c r="H55" s="60">
        <f>+H45/H37</f>
        <v>122.54790269920869</v>
      </c>
      <c r="I55" s="60">
        <f>+I45/I37</f>
        <v>122.74593668026587</v>
      </c>
    </row>
    <row r="56" spans="1:9" x14ac:dyDescent="0.25">
      <c r="D56" s="55" t="s">
        <v>45</v>
      </c>
      <c r="E56" s="61">
        <f>+E6</f>
        <v>0.5440628878775341</v>
      </c>
      <c r="F56" s="61">
        <f>+F6</f>
        <v>0.53447604207245814</v>
      </c>
      <c r="G56" s="61">
        <f>+G6</f>
        <v>0.54451662208635843</v>
      </c>
      <c r="H56" s="61">
        <f>+H6</f>
        <v>0.53413089373680511</v>
      </c>
      <c r="I56" s="61">
        <f>+I6</f>
        <v>0.54899186416696144</v>
      </c>
    </row>
    <row r="57" spans="1:9" x14ac:dyDescent="0.25">
      <c r="D57" s="55" t="s">
        <v>44</v>
      </c>
      <c r="E57" s="62">
        <f>+E55*E56</f>
        <v>71.55332840727209</v>
      </c>
      <c r="F57" s="62">
        <f t="shared" ref="F57:G57" si="10">+F55*F56</f>
        <v>68.24702706399907</v>
      </c>
      <c r="G57" s="62">
        <f t="shared" si="10"/>
        <v>66.936425816001048</v>
      </c>
      <c r="H57" s="62">
        <f t="shared" ref="H57:I57" si="11">+H55*H56</f>
        <v>65.456620794299369</v>
      </c>
      <c r="I57" s="62">
        <f t="shared" si="11"/>
        <v>67.386520597018972</v>
      </c>
    </row>
    <row r="59" spans="1:9" x14ac:dyDescent="0.25">
      <c r="E59" s="82">
        <v>2013</v>
      </c>
      <c r="F59" s="83"/>
      <c r="G59" s="83"/>
      <c r="H59" s="84"/>
      <c r="I59" s="2">
        <v>2014</v>
      </c>
    </row>
    <row r="60" spans="1:9" x14ac:dyDescent="0.25">
      <c r="E60" s="16" t="s">
        <v>26</v>
      </c>
      <c r="F60" s="17" t="s">
        <v>27</v>
      </c>
      <c r="G60" s="16" t="s">
        <v>28</v>
      </c>
      <c r="H60" s="17" t="s">
        <v>29</v>
      </c>
      <c r="I60" s="5" t="s">
        <v>26</v>
      </c>
    </row>
    <row r="61" spans="1:9" x14ac:dyDescent="0.25">
      <c r="A61" s="55"/>
      <c r="B61" s="55"/>
      <c r="D61" s="3" t="s">
        <v>31</v>
      </c>
      <c r="E61" s="81">
        <v>2.5000000000000001E-2</v>
      </c>
      <c r="F61" s="81">
        <v>2.5000000000000001E-2</v>
      </c>
      <c r="G61" s="81">
        <v>2.5000000000000001E-2</v>
      </c>
      <c r="H61" s="81">
        <v>2.5000000000000001E-2</v>
      </c>
      <c r="I61" s="81">
        <v>2.5000000000000001E-2</v>
      </c>
    </row>
    <row r="62" spans="1:9" x14ac:dyDescent="0.25">
      <c r="A62" s="3"/>
      <c r="B62" s="3"/>
      <c r="D62" s="63" t="s">
        <v>34</v>
      </c>
      <c r="E62" s="64" t="s">
        <v>11</v>
      </c>
      <c r="F62" s="65"/>
      <c r="G62" s="65"/>
      <c r="H62" s="65"/>
      <c r="I62" s="65"/>
    </row>
    <row r="63" spans="1:9" x14ac:dyDescent="0.25">
      <c r="D63" s="63" t="s">
        <v>36</v>
      </c>
      <c r="E63" s="66" t="s">
        <v>11</v>
      </c>
      <c r="F63" s="67"/>
      <c r="G63" s="67"/>
      <c r="H63" s="67"/>
      <c r="I63" s="67"/>
    </row>
    <row r="64" spans="1:9" x14ac:dyDescent="0.25">
      <c r="D64" s="63" t="s">
        <v>18</v>
      </c>
      <c r="E64" s="68" t="s">
        <v>11</v>
      </c>
      <c r="F64" s="69"/>
      <c r="G64" s="69"/>
      <c r="H64" s="69"/>
      <c r="I64" s="69"/>
    </row>
    <row r="65" spans="4:9" x14ac:dyDescent="0.25">
      <c r="D65" s="63" t="s">
        <v>35</v>
      </c>
      <c r="E65" s="66" t="s">
        <v>11</v>
      </c>
      <c r="F65" s="70"/>
      <c r="G65" s="70"/>
      <c r="H65" s="70"/>
      <c r="I65" s="70"/>
    </row>
    <row r="66" spans="4:9" x14ac:dyDescent="0.25">
      <c r="D66" s="63" t="s">
        <v>19</v>
      </c>
      <c r="E66" s="71" t="str">
        <f>+E65</f>
        <v>-</v>
      </c>
      <c r="F66" s="72"/>
      <c r="G66" s="72"/>
      <c r="H66" s="72"/>
      <c r="I66" s="72"/>
    </row>
    <row r="68" spans="4:9" x14ac:dyDescent="0.25">
      <c r="E68" s="82">
        <v>2013</v>
      </c>
      <c r="F68" s="83"/>
      <c r="G68" s="83"/>
      <c r="H68" s="84"/>
      <c r="I68" s="2">
        <v>2014</v>
      </c>
    </row>
    <row r="69" spans="4:9" x14ac:dyDescent="0.25">
      <c r="E69" s="16" t="s">
        <v>26</v>
      </c>
      <c r="F69" s="17" t="s">
        <v>27</v>
      </c>
      <c r="G69" s="16" t="s">
        <v>28</v>
      </c>
      <c r="H69" s="17" t="s">
        <v>29</v>
      </c>
      <c r="I69" s="5" t="s">
        <v>26</v>
      </c>
    </row>
    <row r="70" spans="4:9" x14ac:dyDescent="0.25">
      <c r="D70" s="55" t="s">
        <v>20</v>
      </c>
      <c r="E70" s="64" t="s">
        <v>11</v>
      </c>
      <c r="F70" s="39"/>
      <c r="G70" s="39"/>
      <c r="H70" s="39"/>
      <c r="I70" s="39"/>
    </row>
    <row r="71" spans="4:9" x14ac:dyDescent="0.25">
      <c r="D71" s="55" t="s">
        <v>46</v>
      </c>
      <c r="E71" s="66" t="s">
        <v>11</v>
      </c>
      <c r="F71" s="45"/>
      <c r="G71" s="45"/>
      <c r="H71" s="45"/>
      <c r="I71" s="45"/>
    </row>
    <row r="72" spans="4:9" x14ac:dyDescent="0.25">
      <c r="D72" s="55" t="s">
        <v>21</v>
      </c>
      <c r="E72" s="68" t="s">
        <v>11</v>
      </c>
      <c r="F72" s="73"/>
      <c r="G72" s="73"/>
      <c r="H72" s="73"/>
      <c r="I72" s="73"/>
    </row>
    <row r="73" spans="4:9" x14ac:dyDescent="0.25">
      <c r="D73" s="55" t="s">
        <v>22</v>
      </c>
      <c r="E73" s="74" t="s">
        <v>11</v>
      </c>
      <c r="F73" s="50"/>
      <c r="G73" s="50"/>
      <c r="H73" s="50"/>
      <c r="I73" s="50"/>
    </row>
    <row r="74" spans="4:9" x14ac:dyDescent="0.25">
      <c r="D74" s="55" t="s">
        <v>17</v>
      </c>
      <c r="E74" s="75" t="s">
        <v>11</v>
      </c>
      <c r="F74" s="42"/>
      <c r="G74" s="42"/>
      <c r="H74" s="42"/>
      <c r="I74" s="42"/>
    </row>
    <row r="75" spans="4:9" x14ac:dyDescent="0.25">
      <c r="D75" s="55" t="s">
        <v>23</v>
      </c>
      <c r="E75" s="66" t="s">
        <v>11</v>
      </c>
      <c r="F75" s="45"/>
      <c r="G75" s="45"/>
      <c r="H75" s="45"/>
      <c r="I75" s="45"/>
    </row>
    <row r="76" spans="4:9" x14ac:dyDescent="0.25">
      <c r="D76" s="55" t="s">
        <v>37</v>
      </c>
      <c r="E76" s="76" t="s">
        <v>11</v>
      </c>
      <c r="F76" s="77"/>
      <c r="G76" s="77"/>
      <c r="H76" s="77"/>
      <c r="I76" s="77"/>
    </row>
    <row r="77" spans="4:9" x14ac:dyDescent="0.25">
      <c r="D77" s="78"/>
      <c r="E77" s="79"/>
      <c r="F77" s="80"/>
      <c r="G77" s="80"/>
      <c r="H77" s="80"/>
    </row>
  </sheetData>
  <mergeCells count="9">
    <mergeCell ref="E68:H68"/>
    <mergeCell ref="E59:H59"/>
    <mergeCell ref="E42:H42"/>
    <mergeCell ref="E53:H53"/>
    <mergeCell ref="E15:H15"/>
    <mergeCell ref="E2:H2"/>
    <mergeCell ref="E8:H8"/>
    <mergeCell ref="E25:H25"/>
    <mergeCell ref="E34:H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Planteamiento, churn 18%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Mariano</dc:creator>
  <cp:lastModifiedBy>Mariano</cp:lastModifiedBy>
  <dcterms:created xsi:type="dcterms:W3CDTF">2017-07-10T08:56:54Z</dcterms:created>
  <dcterms:modified xsi:type="dcterms:W3CDTF">2018-05-07T10:36:54Z</dcterms:modified>
</cp:coreProperties>
</file>